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58" i="3" l="1"/>
  <c r="J67" i="2" l="1"/>
  <c r="H93" i="2" l="1"/>
  <c r="K35" i="3" l="1"/>
  <c r="D56" i="3"/>
  <c r="I44" i="3"/>
  <c r="J116" i="2"/>
  <c r="I111" i="2"/>
  <c r="H111" i="2"/>
  <c r="G111" i="2"/>
  <c r="F111" i="2"/>
  <c r="E111" i="2"/>
  <c r="D111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4" i="2"/>
  <c r="H65" i="2"/>
  <c r="H64" i="2" s="1"/>
  <c r="H63" i="2" s="1"/>
  <c r="G65" i="2"/>
  <c r="G64" i="2" s="1"/>
  <c r="G63" i="2" s="1"/>
  <c r="I37" i="2"/>
  <c r="G37" i="2"/>
  <c r="F37" i="2"/>
  <c r="D37" i="2"/>
  <c r="J40" i="2"/>
  <c r="K77" i="2"/>
  <c r="J77" i="2"/>
  <c r="L27" i="2"/>
  <c r="K27" i="2"/>
  <c r="J27" i="2"/>
  <c r="L41" i="3"/>
  <c r="K41" i="3"/>
  <c r="J41" i="3"/>
  <c r="H38" i="3"/>
  <c r="G38" i="3"/>
  <c r="E38" i="3"/>
  <c r="D38" i="3"/>
  <c r="I93" i="2"/>
  <c r="L35" i="3"/>
  <c r="G18" i="3"/>
  <c r="J97" i="2"/>
  <c r="J86" i="2"/>
  <c r="L29" i="2"/>
  <c r="K29" i="2"/>
  <c r="J29" i="2"/>
  <c r="J103" i="2"/>
  <c r="G93" i="2"/>
  <c r="G92" i="2" s="1"/>
  <c r="J85" i="2"/>
  <c r="G54" i="2"/>
  <c r="H31" i="3"/>
  <c r="G31" i="3"/>
  <c r="E31" i="3"/>
  <c r="D31" i="3"/>
  <c r="D25" i="3"/>
  <c r="J35" i="3"/>
  <c r="I101" i="2"/>
  <c r="I98" i="2" s="1"/>
  <c r="H101" i="2"/>
  <c r="H98" i="2" s="1"/>
  <c r="G101" i="2"/>
  <c r="G98" i="2" s="1"/>
  <c r="F101" i="2"/>
  <c r="F98" i="2" s="1"/>
  <c r="E101" i="2"/>
  <c r="E98" i="2" s="1"/>
  <c r="D101" i="2"/>
  <c r="D98" i="2" s="1"/>
  <c r="H92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26" i="2"/>
  <c r="K126" i="2"/>
  <c r="J126" i="2"/>
  <c r="L125" i="2"/>
  <c r="K125" i="2"/>
  <c r="J125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3" i="2"/>
  <c r="K113" i="2"/>
  <c r="J113" i="2"/>
  <c r="L112" i="2"/>
  <c r="K112" i="2"/>
  <c r="J112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2" i="2"/>
  <c r="K102" i="2"/>
  <c r="J102" i="2"/>
  <c r="L101" i="2"/>
  <c r="K101" i="2"/>
  <c r="J101" i="2"/>
  <c r="L98" i="2"/>
  <c r="K98" i="2"/>
  <c r="J98" i="2"/>
  <c r="L95" i="2"/>
  <c r="K95" i="2"/>
  <c r="J95" i="2"/>
  <c r="L94" i="2"/>
  <c r="K94" i="2"/>
  <c r="J94" i="2"/>
  <c r="L90" i="2"/>
  <c r="K90" i="2"/>
  <c r="J90" i="2"/>
  <c r="L89" i="2"/>
  <c r="K89" i="2"/>
  <c r="J89" i="2"/>
  <c r="L88" i="2"/>
  <c r="K88" i="2"/>
  <c r="J88" i="2"/>
  <c r="L82" i="2"/>
  <c r="K82" i="2"/>
  <c r="J82" i="2"/>
  <c r="L80" i="2"/>
  <c r="K80" i="2"/>
  <c r="J80" i="2"/>
  <c r="L78" i="2"/>
  <c r="K78" i="2"/>
  <c r="J78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K58" i="3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3" i="2"/>
  <c r="F92" i="2" s="1"/>
  <c r="E93" i="2"/>
  <c r="E92" i="2" s="1"/>
  <c r="D93" i="2"/>
  <c r="D92" i="2" s="1"/>
  <c r="F104" i="2"/>
  <c r="E104" i="2"/>
  <c r="D104" i="2"/>
  <c r="I87" i="2"/>
  <c r="I83" i="2" s="1"/>
  <c r="H87" i="2"/>
  <c r="H83" i="2" s="1"/>
  <c r="G87" i="2"/>
  <c r="G83" i="2" s="1"/>
  <c r="F87" i="2"/>
  <c r="F83" i="2" s="1"/>
  <c r="E87" i="2"/>
  <c r="E83" i="2" s="1"/>
  <c r="D87" i="2"/>
  <c r="D83" i="2" s="1"/>
  <c r="H72" i="2"/>
  <c r="G72" i="2"/>
  <c r="E72" i="2"/>
  <c r="D72" i="2"/>
  <c r="H70" i="2"/>
  <c r="G70" i="2"/>
  <c r="E70" i="2"/>
  <c r="E69" i="2" s="1"/>
  <c r="E68" i="2" s="1"/>
  <c r="D70" i="2"/>
  <c r="D69" i="2" s="1"/>
  <c r="D68" i="2" s="1"/>
  <c r="E65" i="2"/>
  <c r="D65" i="2"/>
  <c r="H58" i="2"/>
  <c r="G58" i="2"/>
  <c r="G57" i="2" s="1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F50" i="2" s="1"/>
  <c r="E51" i="2"/>
  <c r="E50" i="2" s="1"/>
  <c r="D51" i="2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0" i="2"/>
  <c r="D49" i="2" s="1"/>
  <c r="F49" i="2"/>
  <c r="E49" i="2"/>
  <c r="L51" i="2"/>
  <c r="J51" i="2"/>
  <c r="E64" i="2"/>
  <c r="E63" i="2" s="1"/>
  <c r="K65" i="2"/>
  <c r="D64" i="2"/>
  <c r="D63" i="2" s="1"/>
  <c r="J65" i="2"/>
  <c r="K51" i="2"/>
  <c r="K25" i="3"/>
  <c r="K72" i="2"/>
  <c r="J72" i="2"/>
  <c r="K83" i="2"/>
  <c r="K87" i="2"/>
  <c r="H57" i="2"/>
  <c r="K57" i="2" s="1"/>
  <c r="K58" i="2"/>
  <c r="J57" i="2"/>
  <c r="J58" i="2"/>
  <c r="K54" i="2"/>
  <c r="K43" i="2"/>
  <c r="J43" i="2"/>
  <c r="L25" i="3"/>
  <c r="L9" i="3"/>
  <c r="K9" i="3"/>
  <c r="J9" i="3"/>
  <c r="L104" i="2"/>
  <c r="L111" i="2"/>
  <c r="H104" i="2"/>
  <c r="K104" i="2" s="1"/>
  <c r="K111" i="2"/>
  <c r="G104" i="2"/>
  <c r="J104" i="2" s="1"/>
  <c r="J111" i="2"/>
  <c r="I92" i="2"/>
  <c r="L92" i="2" s="1"/>
  <c r="L93" i="2"/>
  <c r="K92" i="2"/>
  <c r="K93" i="2"/>
  <c r="J92" i="2"/>
  <c r="J93" i="2"/>
  <c r="L83" i="2"/>
  <c r="L87" i="2"/>
  <c r="J83" i="2"/>
  <c r="J87" i="2"/>
  <c r="H69" i="2"/>
  <c r="K70" i="2"/>
  <c r="G69" i="2"/>
  <c r="J70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3" i="2" l="1"/>
  <c r="K64" i="2"/>
  <c r="J63" i="2"/>
  <c r="J64" i="2"/>
  <c r="F7" i="3"/>
  <c r="F61" i="3" s="1"/>
  <c r="I7" i="3"/>
  <c r="L31" i="3"/>
  <c r="G7" i="3"/>
  <c r="G61" i="3" s="1"/>
  <c r="H49" i="2"/>
  <c r="K49" i="2" s="1"/>
  <c r="K50" i="2"/>
  <c r="J31" i="3"/>
  <c r="J25" i="3"/>
  <c r="H68" i="2"/>
  <c r="K68" i="2" s="1"/>
  <c r="K69" i="2"/>
  <c r="G68" i="2"/>
  <c r="J68" i="2" s="1"/>
  <c r="J69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D7" i="3" s="1"/>
  <c r="J38" i="3"/>
  <c r="K44" i="3" l="1"/>
  <c r="E7" i="3"/>
  <c r="J44" i="3"/>
  <c r="D61" i="3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<sst xmlns="http://schemas.openxmlformats.org/spreadsheetml/2006/main" count="771" uniqueCount="423">
  <si>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</si>
  <si>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</si>
  <si>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</si>
  <si>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</si>
  <si>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</si>
  <si>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</si>
  <si>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</si>
  <si>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</si>
  <si>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</si>
  <si>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</si>
  <si>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</si>
  <si>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</si>
  <si>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</si>
  <si>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</si>
  <si>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</si>
  <si>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</si>
  <si>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</si>
  <si>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</si>
  <si>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</si>
  <si>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</si>
  <si>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</si>
  <si>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</si>
  <si>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</si>
  <si>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</si>
  <si>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</si>
  <si>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</si>
  <si>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</si>
  <si>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</si>
  <si>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</si>
  <si>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</si>
  <si>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</si>
  <si>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</si>
  <si>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</si>
  <si>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</si>
  <si>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</si>
  <si>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</si>
  <si>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</si>
  <si>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</si>
  <si>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</si>
  <si>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</si>
  <si>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</si>
  <si>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</si>
  <si>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</si>
  <si>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</si>
  <si>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</si>
  <si>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</si>
  <si>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</si>
  <si>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</si>
  <si>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</si>
  <si>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</si>
  <si>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</si>
  <si>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</si>
  <si>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</si>
  <si>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</si>
  <si>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</si>
  <si>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</si>
  <si>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</si>
  <si>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</si>
  <si>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</si>
  <si>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</si>
  <si>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</si>
  <si>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</si>
  <si>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</si>
  <si>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</si>
  <si>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</si>
  <si>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</si>
  <si>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</si>
  <si>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</si>
  <si>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</si>
  <si>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</si>
  <si>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</si>
  <si>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</si>
  <si>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</si>
  <si>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</si>
  <si>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</si>
  <si>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</si>
  <si>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</si>
  <si>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</si>
  <si>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</si>
  <si>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</si>
  <si>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</si>
  <si>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</si>
  <si>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</si>
  <si>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</si>
  <si>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</si>
  <si>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</si>
  <si>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</si>
  <si>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</si>
  <si>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</si>
  <si>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</si>
  <si>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</si>
  <si>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</si>
  <si>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</si>
  <si>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</si>
  <si>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</si>
  <si>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</si>
  <si>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</si>
  <si>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</si>
  <si>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</si>
  <si>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</si>
  <si>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</si>
  <si>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</si>
  <si>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</si>
  <si>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</si>
  <si>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</si>
  <si>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</si>
  <si>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</si>
  <si>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</si>
  <si>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</si>
  <si>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</si>
  <si>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</si>
  <si>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</si>
  <si>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</si>
  <si>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</si>
  <si>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</si>
  <si>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</si>
  <si>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</si>
  <si>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</si>
  <si>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</si>
  <si>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</si>
  <si>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</si>
  <si>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</si>
  <si>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</si>
  <si>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</si>
  <si>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</si>
  <si>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</si>
  <si>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</si>
  <si>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</si>
  <si>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</si>
  <si>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</si>
  <si>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</si>
  <si>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</si>
  <si>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</si>
  <si>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</si>
  <si>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</si>
  <si>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</si>
  <si>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</si>
  <si>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</si>
  <si>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</si>
  <si>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</si>
  <si>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</si>
  <si>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</si>
  <si>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</si>
  <si>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</si>
  <si>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</si>
  <si>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</si>
  <si>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</si>
  <si>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</si>
  <si>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</si>
  <si>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</si>
  <si>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</si>
  <si>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</si>
  <si>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</si>
  <si>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</si>
  <si>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</si>
  <si>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</si>
  <si>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</si>
  <si>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</si>
  <si>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</si>
  <si>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</si>
  <si>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</si>
  <si>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</si>
  <si>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</si>
  <si>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</si>
  <si>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</si>
  <si>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</si>
  <si>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</si>
  <si>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</si>
  <si>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</si>
  <si>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</si>
  <si>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</si>
  <si>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</si>
  <si>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</si>
  <si>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</si>
  <si>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</si>
  <si>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</si>
  <si>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</si>
  <si>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</si>
  <si>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</si>
  <si>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</si>
  <si>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</si>
  <si>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</si>
  <si>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</si>
  <si>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</si>
  <si>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</si>
  <si>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</si>
  <si>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</si>
  <si>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</si>
  <si>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</si>
  <si>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</si>
  <si>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</si>
  <si>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</si>
  <si>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</si>
  <si>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</si>
  <si>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</si>
  <si>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</si>
  <si>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</si>
  <si>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</si>
  <si>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</si>
  <si>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</si>
  <si>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</si>
  <si>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</si>
  <si>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</si>
  <si>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</si>
  <si>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</si>
  <si>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</si>
  <si>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</si>
  <si>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</si>
  <si>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</si>
  <si>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</si>
  <si>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</si>
  <si>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</si>
  <si>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</si>
  <si>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</si>
  <si>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</si>
  <si>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</si>
  <si>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</si>
  <si>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</si>
  <si>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</si>
  <si>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</si>
  <si>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</si>
  <si>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</si>
  <si>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</si>
  <si>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</si>
  <si>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</si>
  <si>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</si>
  <si>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</si>
  <si>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</si>
  <si>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</si>
  <si>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</si>
  <si>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</si>
  <si>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</si>
  <si>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</si>
  <si>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</si>
  <si>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</si>
  <si>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</si>
  <si>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</si>
  <si>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</si>
  <si>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</si>
  <si>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</si>
  <si>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</si>
  <si>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</si>
  <si>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</si>
  <si>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</si>
  <si>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</si>
  <si>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</si>
  <si>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</si>
  <si>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</si>
  <si>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</si>
  <si>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</si>
  <si>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</si>
  <si>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</si>
  <si>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</si>
  <si>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</si>
  <si>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</si>
  <si>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</si>
  <si>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</si>
  <si>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</si>
  <si>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</si>
  <si>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</si>
  <si>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</si>
  <si>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</si>
  <si>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</si>
  <si>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</si>
  <si>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</si>
  <si>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</si>
  <si>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</si>
  <si>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</si>
  <si>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</si>
  <si>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</si>
  <si>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</si>
  <si>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</si>
  <si>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</si>
  <si>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</si>
  <si>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</si>
  <si>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</si>
  <si>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</si>
  <si>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</si>
  <si>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</si>
  <si>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</si>
  <si>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</si>
  <si>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</si>
  <si>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</si>
  <si>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</si>
  <si>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</si>
  <si>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</si>
  <si>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</si>
  <si>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</si>
  <si>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</si>
  <si>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</si>
  <si>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</si>
  <si>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</si>
  <si>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</si>
  <si>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</si>
  <si>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</si>
  <si>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</si>
  <si>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</si>
  <si>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</si>
  <si>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</si>
  <si>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</si>
  <si>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</si>
  <si>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</si>
  <si>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</si>
  <si>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</si>
  <si>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</si>
  <si>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</si>
  <si>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</si>
  <si>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</si>
  <si>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</si>
  <si>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</si>
  <si>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</si>
  <si>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</si>
  <si>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</si>
  <si>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</si>
  <si>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</si>
  <si>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</si>
  <si>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</si>
  <si>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</si>
  <si>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</si>
  <si>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</si>
  <si>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</si>
  <si>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</si>
  <si>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</si>
  <si>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</si>
  <si>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</si>
  <si>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</si>
  <si>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</si>
  <si>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</si>
  <si>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</si>
  <si>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</si>
  <si>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</si>
  <si>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</si>
  <si>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</si>
  <si>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</si>
  <si>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</si>
  <si>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</si>
  <si>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</si>
  <si>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</si>
  <si>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</si>
  <si>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</si>
  <si>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</si>
  <si>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</si>
  <si>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</si>
  <si>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</si>
  <si>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</si>
  <si>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</si>
  <si>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</si>
  <si>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</si>
  <si>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</si>
  <si>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</si>
  <si>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</si>
  <si>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</si>
  <si>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</si>
  <si>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</si>
  <si>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</si>
  <si>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</si>
  <si>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</si>
  <si>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</si>
  <si>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</si>
  <si>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</si>
  <si>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</si>
  <si>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</si>
  <si>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</si>
  <si>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</si>
  <si>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</si>
  <si>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</si>
  <si>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</si>
  <si>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</si>
  <si>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</si>
  <si>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</si>
  <si>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</si>
  <si>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</si>
  <si>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</si>
  <si>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</si>
  <si>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</si>
  <si>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</si>
  <si>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</si>
  <si>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</si>
  <si>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</si>
  <si>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</si>
  <si>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</si>
  <si>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</si>
  <si>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</si>
  <si>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</si>
  <si>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</si>
  <si>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</si>
  <si>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</si>
  <si>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</si>
  <si>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</si>
  <si>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</si>
  <si>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</si>
  <si>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</si>
  <si>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</si>
  <si>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</si>
  <si>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</si>
  <si>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</si>
  <si>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</si>
  <si>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</si>
  <si>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</si>
  <si>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</si>
  <si>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</si>
  <si>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</si>
  <si>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</si>
  <si>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</si>
  <si>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</si>
  <si>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</si>
  <si>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</si>
  <si>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</si>
  <si>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</si>
  <si>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</si>
  <si>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</si>
  <si>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</si>
  <si>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</si>
  <si>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</si>
  <si>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</si>
  <si>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</si>
  <si>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</si>
  <si>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</si>
  <si>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</si>
  <si>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</si>
  <si>
    <t xml:space="preserve">СПРАВКА ОБ ИСПОЛНЕНИИ КОНСОЛИДИРОВАННОГО БЮДЖЕТА МАМСКО-ЧУЙСКОГО РАЙОНА ЗА МАЙ 2019 ГОДА 
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</si>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</sst>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121" workbookViewId="0">
      <selection activeCell="H126" sqref="H126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420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415811452.79000002</v>
      </c>
      <c r="E9" s="66">
        <v>367980502.79000002</v>
      </c>
      <c r="F9" s="66">
        <v>62764830</v>
      </c>
      <c r="G9" s="66">
        <v>166809098.81</v>
      </c>
      <c r="H9" s="66">
        <v>150682526.08000001</v>
      </c>
      <c r="I9" s="66">
        <v>22671586</v>
      </c>
      <c r="J9" s="66">
        <f>G9/D9*100</f>
        <v>40.11652341241421</v>
      </c>
      <c r="K9" s="66">
        <f>H9/E9*100</f>
        <v>40.948508124081748</v>
      </c>
      <c r="L9" s="66">
        <f>I9/F9*100</f>
        <v>36.121480771954609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62709200</v>
      </c>
      <c r="E11" s="66">
        <v>48306100</v>
      </c>
      <c r="F11" s="66">
        <v>14403100</v>
      </c>
      <c r="G11" s="66">
        <v>23083612.010000002</v>
      </c>
      <c r="H11" s="66">
        <v>17818544.300000001</v>
      </c>
      <c r="I11" s="66">
        <v>5265067.71</v>
      </c>
      <c r="J11" s="66">
        <f t="shared" ref="J11:L45" si="0">G11/D11*100</f>
        <v>36.810566886517456</v>
      </c>
      <c r="K11" s="66">
        <f t="shared" ref="K11:L45" si="1">H11/E11*100</f>
        <v>36.886737492780412</v>
      </c>
      <c r="L11" s="66">
        <f t="shared" ref="L11:L45" si="2">I11/F11*100</f>
        <v>36.555100707486581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43604000</v>
      </c>
      <c r="E12" s="62">
        <f t="shared" si="3"/>
        <v>35595000</v>
      </c>
      <c r="F12" s="62">
        <f t="shared" si="3"/>
        <v>8009000</v>
      </c>
      <c r="G12" s="62">
        <f t="shared" si="3"/>
        <v>14968545.08</v>
      </c>
      <c r="H12" s="62">
        <f t="shared" si="3"/>
        <v>11331700.98</v>
      </c>
      <c r="I12" s="62">
        <f t="shared" si="3"/>
        <v>3636844.1</v>
      </c>
      <c r="J12" s="66">
        <f t="shared" si="0"/>
        <v>34.328376020548575</v>
      </c>
      <c r="K12" s="66">
        <f t="shared" si="1"/>
        <v>31.835091951116727</v>
      </c>
      <c r="L12" s="66">
        <f t="shared" si="2"/>
        <v>45.409465601198647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43604000</v>
      </c>
      <c r="E13" s="29">
        <f t="shared" si="4"/>
        <v>35595000</v>
      </c>
      <c r="F13" s="29">
        <f t="shared" si="4"/>
        <v>8009000</v>
      </c>
      <c r="G13" s="29">
        <f t="shared" si="4"/>
        <v>14968545.08</v>
      </c>
      <c r="H13" s="29">
        <f t="shared" si="4"/>
        <v>11331700.98</v>
      </c>
      <c r="I13" s="29">
        <f t="shared" si="4"/>
        <v>3636844.1</v>
      </c>
      <c r="J13" s="22">
        <f t="shared" si="0"/>
        <v>34.328376020548575</v>
      </c>
      <c r="K13" s="22">
        <f t="shared" si="1"/>
        <v>31.835091951116727</v>
      </c>
      <c r="L13" s="22">
        <f t="shared" si="2"/>
        <v>45.409465601198647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43377000</v>
      </c>
      <c r="E14" s="29">
        <v>35377000</v>
      </c>
      <c r="F14" s="29">
        <v>8000000</v>
      </c>
      <c r="G14" s="29">
        <v>14346237.699999999</v>
      </c>
      <c r="H14" s="29">
        <v>10860259.949999999</v>
      </c>
      <c r="I14" s="29">
        <v>3485977.75</v>
      </c>
      <c r="J14" s="22">
        <f t="shared" si="0"/>
        <v>33.073374599442104</v>
      </c>
      <c r="K14" s="22">
        <f t="shared" si="1"/>
        <v>30.698645871611497</v>
      </c>
      <c r="L14" s="22">
        <f t="shared" si="2"/>
        <v>43.574721875000002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36500</v>
      </c>
      <c r="E15" s="29">
        <v>30000</v>
      </c>
      <c r="F15" s="29">
        <v>6500</v>
      </c>
      <c r="G15" s="29">
        <v>1484.77</v>
      </c>
      <c r="H15" s="29">
        <v>1124.82</v>
      </c>
      <c r="I15" s="29">
        <v>359.95</v>
      </c>
      <c r="J15" s="22">
        <f t="shared" si="0"/>
        <v>4.0678630136986298</v>
      </c>
      <c r="K15" s="22">
        <f t="shared" si="1"/>
        <v>3.7494000000000001</v>
      </c>
      <c r="L15" s="22">
        <f t="shared" si="2"/>
        <v>5.537692307692307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585.96</v>
      </c>
      <c r="H16" s="29">
        <v>439.96</v>
      </c>
      <c r="I16" s="29">
        <v>146</v>
      </c>
      <c r="J16" s="22">
        <f t="shared" si="0"/>
        <v>7.8128000000000002</v>
      </c>
      <c r="K16" s="22">
        <f t="shared" si="1"/>
        <v>8.7992000000000008</v>
      </c>
      <c r="L16" s="22">
        <f t="shared" si="2"/>
        <v>5.84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183000</v>
      </c>
      <c r="E17" s="29">
        <v>183000</v>
      </c>
      <c r="F17" s="29">
        <v>0</v>
      </c>
      <c r="G17" s="29">
        <v>620236.65</v>
      </c>
      <c r="H17" s="29">
        <v>469876.25</v>
      </c>
      <c r="I17" s="29">
        <v>150360.4</v>
      </c>
      <c r="J17" s="22">
        <f t="shared" si="0"/>
        <v>338.92713114754099</v>
      </c>
      <c r="K17" s="22">
        <f t="shared" si="1"/>
        <v>256.76297814207652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2436800</v>
      </c>
      <c r="E18" s="62">
        <f t="shared" si="5"/>
        <v>0</v>
      </c>
      <c r="F18" s="62">
        <f t="shared" si="5"/>
        <v>2436800</v>
      </c>
      <c r="G18" s="62">
        <f t="shared" si="5"/>
        <v>1050860.8600000001</v>
      </c>
      <c r="H18" s="62">
        <f t="shared" si="5"/>
        <v>0</v>
      </c>
      <c r="I18" s="62">
        <f t="shared" si="5"/>
        <v>1050860.8600000001</v>
      </c>
      <c r="J18" s="66">
        <f t="shared" si="0"/>
        <v>43.124624917925154</v>
      </c>
      <c r="K18" s="66" t="e">
        <f t="shared" si="1"/>
        <v>#DIV/0!</v>
      </c>
      <c r="L18" s="66">
        <f t="shared" si="2"/>
        <v>43.124624917925154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2436800</v>
      </c>
      <c r="E19" s="29">
        <f t="shared" si="6"/>
        <v>0</v>
      </c>
      <c r="F19" s="29">
        <f t="shared" si="6"/>
        <v>2436800</v>
      </c>
      <c r="G19" s="29">
        <f t="shared" si="6"/>
        <v>1050860.8600000001</v>
      </c>
      <c r="H19" s="29">
        <f t="shared" si="6"/>
        <v>0</v>
      </c>
      <c r="I19" s="29">
        <f t="shared" si="6"/>
        <v>1050860.8600000001</v>
      </c>
      <c r="J19" s="22">
        <f t="shared" si="0"/>
        <v>43.124624917925154</v>
      </c>
      <c r="K19" s="22" t="e">
        <f t="shared" si="1"/>
        <v>#DIV/0!</v>
      </c>
      <c r="L19" s="22">
        <f t="shared" si="2"/>
        <v>43.124624917925154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893600</v>
      </c>
      <c r="E20" s="29" t="s">
        <v>21</v>
      </c>
      <c r="F20" s="29">
        <v>893600</v>
      </c>
      <c r="G20" s="29">
        <v>474733.34</v>
      </c>
      <c r="H20" s="29" t="s">
        <v>21</v>
      </c>
      <c r="I20" s="29">
        <v>474733.34</v>
      </c>
      <c r="J20" s="22">
        <f t="shared" si="0"/>
        <v>53.1259333034915</v>
      </c>
      <c r="K20" s="22" t="e">
        <f t="shared" si="1"/>
        <v>#VALUE!</v>
      </c>
      <c r="L20" s="22">
        <f t="shared" si="2"/>
        <v>53.1259333034915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6500</v>
      </c>
      <c r="E21" s="29" t="s">
        <v>21</v>
      </c>
      <c r="F21" s="29">
        <v>6500</v>
      </c>
      <c r="G21" s="29">
        <v>3566.37</v>
      </c>
      <c r="H21" s="29" t="s">
        <v>21</v>
      </c>
      <c r="I21" s="29">
        <v>3566.37</v>
      </c>
      <c r="J21" s="22">
        <f t="shared" si="0"/>
        <v>54.867230769230765</v>
      </c>
      <c r="K21" s="22" t="e">
        <f t="shared" si="1"/>
        <v>#VALUE!</v>
      </c>
      <c r="L21" s="22">
        <f t="shared" si="2"/>
        <v>54.867230769230765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1681400</v>
      </c>
      <c r="E22" s="29" t="s">
        <v>21</v>
      </c>
      <c r="F22" s="29">
        <v>1681400</v>
      </c>
      <c r="G22" s="29">
        <v>658895.6</v>
      </c>
      <c r="H22" s="29" t="s">
        <v>21</v>
      </c>
      <c r="I22" s="29">
        <v>658895.6</v>
      </c>
      <c r="J22" s="22">
        <f t="shared" si="0"/>
        <v>39.18732009040086</v>
      </c>
      <c r="K22" s="22" t="e">
        <f t="shared" si="1"/>
        <v>#VALUE!</v>
      </c>
      <c r="L22" s="22">
        <f t="shared" si="2"/>
        <v>39.18732009040086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-144700</v>
      </c>
      <c r="E23" s="29" t="s">
        <v>21</v>
      </c>
      <c r="F23" s="29">
        <v>-144700</v>
      </c>
      <c r="G23" s="29">
        <v>-86334.45</v>
      </c>
      <c r="H23" s="29" t="s">
        <v>21</v>
      </c>
      <c r="I23" s="29">
        <v>-86334.45</v>
      </c>
      <c r="J23" s="22">
        <f t="shared" si="0"/>
        <v>59.664443676572219</v>
      </c>
      <c r="K23" s="22" t="e">
        <f t="shared" si="1"/>
        <v>#VALUE!</v>
      </c>
      <c r="L23" s="22">
        <f t="shared" si="2"/>
        <v>59.664443676572219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1299375.9500000002</v>
      </c>
      <c r="H24" s="62">
        <f>H25+H31</f>
        <v>1299375.9500000002</v>
      </c>
      <c r="I24" s="62">
        <v>0</v>
      </c>
      <c r="J24" s="66">
        <f t="shared" si="0"/>
        <v>44.728948364888133</v>
      </c>
      <c r="K24" s="66">
        <f t="shared" si="1"/>
        <v>44.728948364888133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551062.68000000005</v>
      </c>
      <c r="H25" s="29">
        <f>SUM(H26:H30)</f>
        <v>551062.68000000005</v>
      </c>
      <c r="I25" s="29">
        <v>0</v>
      </c>
      <c r="J25" s="22">
        <f t="shared" si="0"/>
        <v>61.093423503325951</v>
      </c>
      <c r="K25" s="22">
        <f t="shared" si="1"/>
        <v>61.093423503325951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>
        <v>414130.28</v>
      </c>
      <c r="H26" s="29">
        <v>414130.28</v>
      </c>
      <c r="I26" s="29">
        <v>0</v>
      </c>
      <c r="J26" s="22">
        <f t="shared" si="0"/>
        <v>54.419222076215512</v>
      </c>
      <c r="K26" s="22">
        <f t="shared" si="1"/>
        <v>54.419222076215512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136932.4</v>
      </c>
      <c r="H28" s="29">
        <v>136932.4</v>
      </c>
      <c r="I28" s="29">
        <v>0</v>
      </c>
      <c r="J28" s="22">
        <f t="shared" si="0"/>
        <v>97.115177304964533</v>
      </c>
      <c r="K28" s="22">
        <f t="shared" si="1"/>
        <v>97.115177304964533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v>748313.27</v>
      </c>
      <c r="H31" s="29">
        <v>748313.27</v>
      </c>
      <c r="I31" s="29">
        <v>0</v>
      </c>
      <c r="J31" s="22">
        <f t="shared" si="0"/>
        <v>37.359624063904143</v>
      </c>
      <c r="K31" s="22">
        <f t="shared" si="1"/>
        <v>37.359624063904143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748313.27</v>
      </c>
      <c r="H32" s="29">
        <v>748313.27</v>
      </c>
      <c r="I32" s="29">
        <v>0</v>
      </c>
      <c r="J32" s="22">
        <f t="shared" si="0"/>
        <v>37.359624063904143</v>
      </c>
      <c r="K32" s="22">
        <f t="shared" si="1"/>
        <v>37.359624063904143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1620200</v>
      </c>
      <c r="E34" s="62"/>
      <c r="F34" s="62">
        <f>F35+F37+F41</f>
        <v>1620200</v>
      </c>
      <c r="G34" s="62">
        <f>G35+G37+G41</f>
        <v>346257.50999999995</v>
      </c>
      <c r="H34" s="62"/>
      <c r="I34" s="62">
        <f>I35+I37+I41</f>
        <v>346257.50999999995</v>
      </c>
      <c r="J34" s="66">
        <f t="shared" si="0"/>
        <v>21.37128194050117</v>
      </c>
      <c r="K34" s="66" t="e">
        <f t="shared" si="1"/>
        <v>#DIV/0!</v>
      </c>
      <c r="L34" s="66">
        <f t="shared" si="2"/>
        <v>21.37128194050117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386000</v>
      </c>
      <c r="E35" s="29" t="s">
        <v>21</v>
      </c>
      <c r="F35" s="29">
        <v>386000</v>
      </c>
      <c r="G35" s="29">
        <v>64744.2</v>
      </c>
      <c r="H35" s="29" t="s">
        <v>21</v>
      </c>
      <c r="I35" s="29">
        <v>64744.2</v>
      </c>
      <c r="J35" s="22">
        <f t="shared" si="0"/>
        <v>16.773108808290154</v>
      </c>
      <c r="K35" s="22" t="e">
        <f t="shared" si="1"/>
        <v>#VALUE!</v>
      </c>
      <c r="L35" s="22">
        <f t="shared" si="2"/>
        <v>16.773108808290154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400</v>
      </c>
      <c r="D36" s="29">
        <v>386000</v>
      </c>
      <c r="E36" s="29" t="s">
        <v>21</v>
      </c>
      <c r="F36" s="29">
        <v>386000</v>
      </c>
      <c r="G36" s="29">
        <v>64744.2</v>
      </c>
      <c r="H36" s="29" t="s">
        <v>21</v>
      </c>
      <c r="I36" s="29">
        <v>64744.2</v>
      </c>
      <c r="J36" s="22">
        <f t="shared" si="0"/>
        <v>16.773108808290154</v>
      </c>
      <c r="K36" s="22" t="e">
        <f t="shared" si="1"/>
        <v>#VALUE!</v>
      </c>
      <c r="L36" s="22">
        <f t="shared" si="2"/>
        <v>16.773108808290154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1044200</v>
      </c>
      <c r="E37" s="29"/>
      <c r="F37" s="29">
        <f>F38+F41+F40+F39</f>
        <v>1044200</v>
      </c>
      <c r="G37" s="29">
        <f>G38+G41+G40+G39</f>
        <v>274028.33999999997</v>
      </c>
      <c r="H37" s="29"/>
      <c r="I37" s="29">
        <f>I38+I41+I40+I39</f>
        <v>274028.33999999997</v>
      </c>
      <c r="J37" s="22">
        <f t="shared" si="0"/>
        <v>26.242897912277343</v>
      </c>
      <c r="K37" s="22" t="e">
        <f t="shared" si="1"/>
        <v>#DIV/0!</v>
      </c>
      <c r="L37" s="22">
        <f t="shared" si="2"/>
        <v>26.242897912277343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402</v>
      </c>
      <c r="D39" s="29">
        <v>854200</v>
      </c>
      <c r="E39" s="29" t="s">
        <v>21</v>
      </c>
      <c r="F39" s="29">
        <v>854200</v>
      </c>
      <c r="G39" s="29">
        <v>266543.37</v>
      </c>
      <c r="H39" s="29" t="s">
        <v>21</v>
      </c>
      <c r="I39" s="29">
        <v>266543.37</v>
      </c>
      <c r="J39" s="22">
        <f t="shared" si="0"/>
        <v>31.203859751814562</v>
      </c>
      <c r="K39" s="22" t="e">
        <f t="shared" si="1"/>
        <v>#VALUE!</v>
      </c>
      <c r="L39" s="22">
        <f t="shared" si="2"/>
        <v>31.203859751814562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190000</v>
      </c>
      <c r="E41" s="29" t="s">
        <v>21</v>
      </c>
      <c r="F41" s="29">
        <v>190000</v>
      </c>
      <c r="G41" s="29">
        <v>7484.97</v>
      </c>
      <c r="H41" s="29" t="s">
        <v>21</v>
      </c>
      <c r="I41" s="29">
        <v>7484.97</v>
      </c>
      <c r="J41" s="22">
        <f t="shared" si="0"/>
        <v>3.9394578947368419</v>
      </c>
      <c r="K41" s="22" t="e">
        <f t="shared" si="1"/>
        <v>#VALUE!</v>
      </c>
      <c r="L41" s="22">
        <f t="shared" si="2"/>
        <v>3.9394578947368419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401</v>
      </c>
      <c r="D42" s="29">
        <v>190000</v>
      </c>
      <c r="E42" s="29" t="s">
        <v>21</v>
      </c>
      <c r="F42" s="29">
        <v>190000</v>
      </c>
      <c r="G42" s="29">
        <v>7484.97</v>
      </c>
      <c r="H42" s="29" t="s">
        <v>21</v>
      </c>
      <c r="I42" s="29">
        <v>7484.97</v>
      </c>
      <c r="J42" s="22">
        <f t="shared" si="0"/>
        <v>3.9394578947368419</v>
      </c>
      <c r="K42" s="22" t="e">
        <f t="shared" si="1"/>
        <v>#VALUE!</v>
      </c>
      <c r="L42" s="22">
        <f t="shared" si="2"/>
        <v>3.9394578947368419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795000</v>
      </c>
      <c r="E43" s="62">
        <f>E44+E46</f>
        <v>795000</v>
      </c>
      <c r="F43" s="62"/>
      <c r="G43" s="62">
        <f>G44+G46</f>
        <v>569009.80000000005</v>
      </c>
      <c r="H43" s="62">
        <f>H44+H46</f>
        <v>569009.80000000005</v>
      </c>
      <c r="I43" s="62" t="s">
        <v>21</v>
      </c>
      <c r="J43" s="66">
        <f t="shared" si="0"/>
        <v>71.573559748427684</v>
      </c>
      <c r="K43" s="66">
        <f t="shared" si="1"/>
        <v>71.573559748427684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600000</v>
      </c>
      <c r="E44" s="29">
        <v>600000</v>
      </c>
      <c r="F44" s="29" t="s">
        <v>21</v>
      </c>
      <c r="G44" s="29">
        <v>374009.8</v>
      </c>
      <c r="H44" s="29">
        <v>374009.8</v>
      </c>
      <c r="I44" s="29" t="s">
        <v>21</v>
      </c>
      <c r="J44" s="22">
        <f t="shared" si="0"/>
        <v>62.334966666666666</v>
      </c>
      <c r="K44" s="22">
        <f t="shared" si="1"/>
        <v>62.334966666666666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600000</v>
      </c>
      <c r="E45" s="29">
        <v>600000</v>
      </c>
      <c r="F45" s="29" t="s">
        <v>21</v>
      </c>
      <c r="G45" s="29">
        <v>374009.8</v>
      </c>
      <c r="H45" s="29">
        <v>374009.8</v>
      </c>
      <c r="I45" s="29" t="s">
        <v>21</v>
      </c>
      <c r="J45" s="22">
        <f t="shared" si="0"/>
        <v>62.334966666666666</v>
      </c>
      <c r="K45" s="22">
        <f t="shared" si="1"/>
        <v>62.334966666666666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>
        <v>195000</v>
      </c>
      <c r="H46" s="29">
        <v>195000</v>
      </c>
      <c r="I46" s="29" t="s">
        <v>21</v>
      </c>
      <c r="J46" s="22">
        <f t="shared" ref="J46:J77" si="7">G46/D46*100</f>
        <v>100</v>
      </c>
      <c r="K46" s="22">
        <f t="shared" ref="K46:K77" si="8">H46/E46*100</f>
        <v>100</v>
      </c>
      <c r="L46" s="22" t="e">
        <f t="shared" ref="L46:L76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>
        <v>195000</v>
      </c>
      <c r="H47" s="29">
        <v>195000</v>
      </c>
      <c r="I47" s="29" t="s">
        <v>21</v>
      </c>
      <c r="J47" s="22">
        <f t="shared" si="7"/>
        <v>100</v>
      </c>
      <c r="K47" s="22">
        <f t="shared" si="8"/>
        <v>100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si="7"/>
        <v>100</v>
      </c>
      <c r="K48" s="22">
        <f t="shared" si="8"/>
        <v>100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3829200</v>
      </c>
      <c r="E49" s="62">
        <f t="shared" si="10"/>
        <v>1421100</v>
      </c>
      <c r="F49" s="62">
        <f t="shared" si="10"/>
        <v>2408100</v>
      </c>
      <c r="G49" s="62">
        <f t="shared" si="10"/>
        <v>442158.89999999997</v>
      </c>
      <c r="H49" s="62">
        <f t="shared" si="10"/>
        <v>314068.96999999997</v>
      </c>
      <c r="I49" s="62">
        <f t="shared" si="10"/>
        <v>128089.93</v>
      </c>
      <c r="J49" s="66">
        <f t="shared" si="7"/>
        <v>11.547030711375744</v>
      </c>
      <c r="K49" s="66">
        <f t="shared" si="8"/>
        <v>22.100413060305396</v>
      </c>
      <c r="L49" s="66">
        <f t="shared" si="9"/>
        <v>5.3191283584568749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3829200</v>
      </c>
      <c r="E50" s="29">
        <f t="shared" si="11"/>
        <v>1421100</v>
      </c>
      <c r="F50" s="29">
        <f t="shared" si="11"/>
        <v>2408100</v>
      </c>
      <c r="G50" s="29">
        <f t="shared" si="11"/>
        <v>442158.89999999997</v>
      </c>
      <c r="H50" s="29">
        <f t="shared" si="11"/>
        <v>314068.96999999997</v>
      </c>
      <c r="I50" s="29">
        <f t="shared" si="11"/>
        <v>128089.93</v>
      </c>
      <c r="J50" s="22">
        <f t="shared" si="7"/>
        <v>11.547030711375744</v>
      </c>
      <c r="K50" s="22">
        <f t="shared" si="8"/>
        <v>22.100413060305396</v>
      </c>
      <c r="L50" s="22">
        <f t="shared" si="9"/>
        <v>5.3191283584568749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682200</v>
      </c>
      <c r="E51" s="29">
        <f t="shared" si="12"/>
        <v>482600</v>
      </c>
      <c r="F51" s="29">
        <f t="shared" si="12"/>
        <v>199600</v>
      </c>
      <c r="G51" s="29">
        <f t="shared" si="12"/>
        <v>32676.560000000001</v>
      </c>
      <c r="H51" s="29">
        <f t="shared" si="12"/>
        <v>16338.31</v>
      </c>
      <c r="I51" s="29">
        <f t="shared" si="12"/>
        <v>16338.25</v>
      </c>
      <c r="J51" s="22">
        <f t="shared" si="7"/>
        <v>4.7898798006449725</v>
      </c>
      <c r="K51" s="22">
        <f t="shared" si="8"/>
        <v>3.3854765851636963</v>
      </c>
      <c r="L51" s="22">
        <f t="shared" si="9"/>
        <v>8.1854959919839683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283000</v>
      </c>
      <c r="E52" s="29">
        <v>283000</v>
      </c>
      <c r="F52" s="29" t="s">
        <v>21</v>
      </c>
      <c r="G52" s="29"/>
      <c r="H52" s="29"/>
      <c r="I52" s="29" t="s">
        <v>21</v>
      </c>
      <c r="J52" s="22">
        <f t="shared" si="7"/>
        <v>0</v>
      </c>
      <c r="K52" s="22">
        <f t="shared" si="8"/>
        <v>0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399200</v>
      </c>
      <c r="E53" s="29">
        <v>199600</v>
      </c>
      <c r="F53" s="29">
        <v>199600</v>
      </c>
      <c r="G53" s="29">
        <v>32676.560000000001</v>
      </c>
      <c r="H53" s="29">
        <v>16338.31</v>
      </c>
      <c r="I53" s="29">
        <v>16338.25</v>
      </c>
      <c r="J53" s="22">
        <f t="shared" si="7"/>
        <v>8.1855110220440874</v>
      </c>
      <c r="K53" s="22">
        <f t="shared" si="8"/>
        <v>8.1855260521042084</v>
      </c>
      <c r="L53" s="22">
        <f t="shared" si="9"/>
        <v>8.1854959919839683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3147000</v>
      </c>
      <c r="E54" s="29">
        <f t="shared" si="13"/>
        <v>938500</v>
      </c>
      <c r="F54" s="29">
        <f t="shared" si="13"/>
        <v>2208500</v>
      </c>
      <c r="G54" s="29">
        <f t="shared" si="13"/>
        <v>409482.33999999997</v>
      </c>
      <c r="H54" s="29">
        <f t="shared" si="13"/>
        <v>297730.65999999997</v>
      </c>
      <c r="I54" s="29">
        <f t="shared" si="13"/>
        <v>111751.67999999999</v>
      </c>
      <c r="J54" s="22">
        <f t="shared" si="7"/>
        <v>13.011831585637113</v>
      </c>
      <c r="K54" s="22">
        <f t="shared" si="8"/>
        <v>31.724098028769308</v>
      </c>
      <c r="L54" s="22">
        <f t="shared" si="9"/>
        <v>5.0600715417704318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938500</v>
      </c>
      <c r="E55" s="29">
        <v>938500</v>
      </c>
      <c r="F55" s="29" t="s">
        <v>21</v>
      </c>
      <c r="G55" s="29">
        <v>297730.65999999997</v>
      </c>
      <c r="H55" s="29">
        <v>297730.65999999997</v>
      </c>
      <c r="I55" s="29" t="s">
        <v>21</v>
      </c>
      <c r="J55" s="22">
        <f t="shared" si="7"/>
        <v>31.724098028769308</v>
      </c>
      <c r="K55" s="22">
        <f t="shared" si="8"/>
        <v>31.724098028769308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2208500</v>
      </c>
      <c r="E56" s="29" t="s">
        <v>21</v>
      </c>
      <c r="F56" s="29">
        <v>2208500</v>
      </c>
      <c r="G56" s="29">
        <v>111751.67999999999</v>
      </c>
      <c r="H56" s="29" t="s">
        <v>21</v>
      </c>
      <c r="I56" s="29">
        <v>111751.67999999999</v>
      </c>
      <c r="J56" s="22">
        <f t="shared" si="7"/>
        <v>5.0600715417704318</v>
      </c>
      <c r="K56" s="22" t="e">
        <f t="shared" si="8"/>
        <v>#VALUE!</v>
      </c>
      <c r="L56" s="22">
        <f t="shared" si="9"/>
        <v>5.0600715417704318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60000</v>
      </c>
      <c r="E57" s="62">
        <f>E58</f>
        <v>60000</v>
      </c>
      <c r="F57" s="62"/>
      <c r="G57" s="62">
        <f>G58</f>
        <v>37249.579999999994</v>
      </c>
      <c r="H57" s="62">
        <f>H58</f>
        <v>37249.579999999994</v>
      </c>
      <c r="I57" s="62" t="s">
        <v>21</v>
      </c>
      <c r="J57" s="66">
        <f t="shared" si="7"/>
        <v>62.082633333333327</v>
      </c>
      <c r="K57" s="66">
        <f t="shared" si="8"/>
        <v>62.082633333333327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60000</v>
      </c>
      <c r="E58" s="29">
        <f>SUM(E59:E62)</f>
        <v>60000</v>
      </c>
      <c r="F58" s="29"/>
      <c r="G58" s="29">
        <f>SUM(G59:G62)</f>
        <v>37249.579999999994</v>
      </c>
      <c r="H58" s="29">
        <f>SUM(H59:H62)</f>
        <v>37249.579999999994</v>
      </c>
      <c r="I58" s="29" t="s">
        <v>21</v>
      </c>
      <c r="J58" s="22">
        <f t="shared" si="7"/>
        <v>62.082633333333327</v>
      </c>
      <c r="K58" s="22">
        <f t="shared" si="8"/>
        <v>62.082633333333327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30000</v>
      </c>
      <c r="E59" s="29">
        <v>30000</v>
      </c>
      <c r="F59" s="29" t="s">
        <v>21</v>
      </c>
      <c r="G59" s="29">
        <v>35812.089999999997</v>
      </c>
      <c r="H59" s="29">
        <v>35812.089999999997</v>
      </c>
      <c r="I59" s="29" t="s">
        <v>21</v>
      </c>
      <c r="J59" s="22">
        <f t="shared" si="7"/>
        <v>119.37363333333333</v>
      </c>
      <c r="K59" s="22">
        <f t="shared" si="8"/>
        <v>119.37363333333333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500</v>
      </c>
      <c r="E61" s="29">
        <v>500</v>
      </c>
      <c r="F61" s="29" t="s">
        <v>21</v>
      </c>
      <c r="G61" s="29">
        <v>689.7</v>
      </c>
      <c r="H61" s="29">
        <v>689.7</v>
      </c>
      <c r="I61" s="29" t="s">
        <v>21</v>
      </c>
      <c r="J61" s="22">
        <f t="shared" si="7"/>
        <v>137.94000000000003</v>
      </c>
      <c r="K61" s="22">
        <f t="shared" si="8"/>
        <v>137.94000000000003</v>
      </c>
      <c r="L61" s="22" t="e">
        <f t="shared" si="9"/>
        <v>#VALUE!</v>
      </c>
      <c r="M61" s="7"/>
    </row>
    <row r="62" spans="1:13" ht="25.5" customHeight="1" x14ac:dyDescent="0.25">
      <c r="A62" s="26" t="s">
        <v>106</v>
      </c>
      <c r="B62" s="27" t="s">
        <v>19</v>
      </c>
      <c r="C62" s="28" t="s">
        <v>107</v>
      </c>
      <c r="D62" s="29">
        <v>29500</v>
      </c>
      <c r="E62" s="29">
        <v>29500</v>
      </c>
      <c r="F62" s="29" t="s">
        <v>21</v>
      </c>
      <c r="G62" s="29">
        <v>747.79</v>
      </c>
      <c r="H62" s="29">
        <v>747.79</v>
      </c>
      <c r="I62" s="29" t="s">
        <v>21</v>
      </c>
      <c r="J62" s="22">
        <f t="shared" si="7"/>
        <v>2.5348813559322032</v>
      </c>
      <c r="K62" s="22">
        <f t="shared" si="8"/>
        <v>2.5348813559322032</v>
      </c>
      <c r="L62" s="22" t="e">
        <f t="shared" si="9"/>
        <v>#VALUE!</v>
      </c>
      <c r="M62" s="7"/>
    </row>
    <row r="63" spans="1:13" ht="25.5" customHeight="1" x14ac:dyDescent="0.25">
      <c r="A63" s="59" t="s">
        <v>108</v>
      </c>
      <c r="B63" s="60" t="s">
        <v>19</v>
      </c>
      <c r="C63" s="61" t="s">
        <v>109</v>
      </c>
      <c r="D63" s="62">
        <f>D64+D67</f>
        <v>6205000</v>
      </c>
      <c r="E63" s="62">
        <f>E64+E67</f>
        <v>6205000</v>
      </c>
      <c r="F63" s="62"/>
      <c r="G63" s="62">
        <f>G64+G67</f>
        <v>3945476.55</v>
      </c>
      <c r="H63" s="62">
        <f>H64+H67</f>
        <v>3945476.55</v>
      </c>
      <c r="I63" s="62" t="s">
        <v>21</v>
      </c>
      <c r="J63" s="66">
        <f t="shared" si="7"/>
        <v>63.585439967767933</v>
      </c>
      <c r="K63" s="66">
        <f t="shared" si="8"/>
        <v>63.585439967767933</v>
      </c>
      <c r="L63" s="66" t="e">
        <f t="shared" si="9"/>
        <v>#VALUE!</v>
      </c>
      <c r="M63" s="7"/>
    </row>
    <row r="64" spans="1:13" ht="15" customHeight="1" x14ac:dyDescent="0.25">
      <c r="A64" s="26" t="s">
        <v>110</v>
      </c>
      <c r="B64" s="27" t="s">
        <v>19</v>
      </c>
      <c r="C64" s="28" t="s">
        <v>111</v>
      </c>
      <c r="D64" s="29">
        <f t="shared" ref="D64:H65" si="14">D65</f>
        <v>6205000</v>
      </c>
      <c r="E64" s="29">
        <f t="shared" si="14"/>
        <v>6205000</v>
      </c>
      <c r="F64" s="29"/>
      <c r="G64" s="29">
        <f t="shared" si="14"/>
        <v>3085894.35</v>
      </c>
      <c r="H64" s="29">
        <f t="shared" si="14"/>
        <v>3085894.35</v>
      </c>
      <c r="I64" s="29" t="s">
        <v>21</v>
      </c>
      <c r="J64" s="22">
        <f t="shared" si="7"/>
        <v>49.732382755842067</v>
      </c>
      <c r="K64" s="22">
        <f t="shared" si="8"/>
        <v>49.732382755842067</v>
      </c>
      <c r="L64" s="22" t="e">
        <f t="shared" si="9"/>
        <v>#VALUE!</v>
      </c>
      <c r="M64" s="7"/>
    </row>
    <row r="65" spans="1:13" ht="15" customHeight="1" x14ac:dyDescent="0.25">
      <c r="A65" s="26" t="s">
        <v>112</v>
      </c>
      <c r="B65" s="27" t="s">
        <v>19</v>
      </c>
      <c r="C65" s="28" t="s">
        <v>113</v>
      </c>
      <c r="D65" s="29">
        <f t="shared" si="14"/>
        <v>6205000</v>
      </c>
      <c r="E65" s="29">
        <f t="shared" si="14"/>
        <v>6205000</v>
      </c>
      <c r="F65" s="29"/>
      <c r="G65" s="29">
        <f t="shared" si="14"/>
        <v>3085894.35</v>
      </c>
      <c r="H65" s="29">
        <f t="shared" si="14"/>
        <v>3085894.35</v>
      </c>
      <c r="I65" s="29" t="s">
        <v>21</v>
      </c>
      <c r="J65" s="22">
        <f t="shared" si="7"/>
        <v>49.732382755842067</v>
      </c>
      <c r="K65" s="22">
        <f t="shared" si="8"/>
        <v>49.732382755842067</v>
      </c>
      <c r="L65" s="22" t="e">
        <f t="shared" si="9"/>
        <v>#VALUE!</v>
      </c>
      <c r="M65" s="7"/>
    </row>
    <row r="66" spans="1:13" ht="38.25" customHeight="1" x14ac:dyDescent="0.25">
      <c r="A66" s="26" t="s">
        <v>114</v>
      </c>
      <c r="B66" s="27" t="s">
        <v>19</v>
      </c>
      <c r="C66" s="28" t="s">
        <v>115</v>
      </c>
      <c r="D66" s="29">
        <v>6205000</v>
      </c>
      <c r="E66" s="29">
        <v>6205000</v>
      </c>
      <c r="F66" s="29"/>
      <c r="G66" s="29">
        <v>3085894.35</v>
      </c>
      <c r="H66" s="29">
        <v>3085894.35</v>
      </c>
      <c r="I66" s="29" t="s">
        <v>21</v>
      </c>
      <c r="J66" s="22">
        <f t="shared" si="7"/>
        <v>49.732382755842067</v>
      </c>
      <c r="K66" s="22">
        <f t="shared" si="8"/>
        <v>49.732382755842067</v>
      </c>
      <c r="L66" s="22" t="e">
        <f t="shared" si="9"/>
        <v>#VALUE!</v>
      </c>
      <c r="M66" s="7"/>
    </row>
    <row r="67" spans="1:13" ht="44.25" customHeight="1" x14ac:dyDescent="0.25">
      <c r="A67" s="26" t="s">
        <v>417</v>
      </c>
      <c r="B67" s="27" t="s">
        <v>19</v>
      </c>
      <c r="C67" s="28" t="s">
        <v>418</v>
      </c>
      <c r="D67" s="29"/>
      <c r="E67" s="29"/>
      <c r="F67" s="29"/>
      <c r="G67" s="29">
        <v>859582.2</v>
      </c>
      <c r="H67" s="29">
        <v>859582.2</v>
      </c>
      <c r="I67" s="29"/>
      <c r="J67" s="22" t="e">
        <f t="shared" si="7"/>
        <v>#DIV/0!</v>
      </c>
      <c r="K67" s="22"/>
      <c r="L67" s="22"/>
      <c r="M67" s="7"/>
    </row>
    <row r="68" spans="1:13" ht="46.5" customHeight="1" x14ac:dyDescent="0.25">
      <c r="A68" s="59" t="s">
        <v>116</v>
      </c>
      <c r="B68" s="60" t="s">
        <v>19</v>
      </c>
      <c r="C68" s="61" t="s">
        <v>117</v>
      </c>
      <c r="D68" s="62">
        <f t="shared" ref="D68:E70" si="15">D69</f>
        <v>0</v>
      </c>
      <c r="E68" s="62">
        <f t="shared" si="15"/>
        <v>0</v>
      </c>
      <c r="F68" s="62"/>
      <c r="G68" s="62">
        <f t="shared" ref="G68:H70" si="16">G69</f>
        <v>0</v>
      </c>
      <c r="H68" s="62">
        <f t="shared" si="16"/>
        <v>0</v>
      </c>
      <c r="I68" s="62" t="s">
        <v>21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#VALUE!</v>
      </c>
      <c r="M68" s="7"/>
    </row>
    <row r="69" spans="1:13" ht="76.5" customHeight="1" x14ac:dyDescent="0.25">
      <c r="A69" s="26" t="s">
        <v>118</v>
      </c>
      <c r="B69" s="27" t="s">
        <v>19</v>
      </c>
      <c r="C69" s="28" t="s">
        <v>119</v>
      </c>
      <c r="D69" s="29">
        <f t="shared" si="15"/>
        <v>0</v>
      </c>
      <c r="E69" s="29">
        <f t="shared" si="15"/>
        <v>0</v>
      </c>
      <c r="F69" s="29"/>
      <c r="G69" s="29">
        <f t="shared" si="16"/>
        <v>0</v>
      </c>
      <c r="H69" s="29">
        <f t="shared" si="16"/>
        <v>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89.25" customHeight="1" x14ac:dyDescent="0.25">
      <c r="A70" s="26" t="s">
        <v>120</v>
      </c>
      <c r="B70" s="27" t="s">
        <v>19</v>
      </c>
      <c r="C70" s="28" t="s">
        <v>121</v>
      </c>
      <c r="D70" s="29">
        <f t="shared" si="15"/>
        <v>0</v>
      </c>
      <c r="E70" s="29">
        <f t="shared" si="15"/>
        <v>0</v>
      </c>
      <c r="F70" s="29"/>
      <c r="G70" s="29">
        <f t="shared" si="16"/>
        <v>0</v>
      </c>
      <c r="H70" s="29">
        <f t="shared" si="16"/>
        <v>0</v>
      </c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9" customHeight="1" x14ac:dyDescent="0.25">
      <c r="A71" s="26" t="s">
        <v>122</v>
      </c>
      <c r="B71" s="27" t="s">
        <v>19</v>
      </c>
      <c r="C71" s="28" t="s">
        <v>123</v>
      </c>
      <c r="D71" s="29"/>
      <c r="E71" s="29"/>
      <c r="F71" s="29"/>
      <c r="G71" s="29"/>
      <c r="H71" s="29"/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15" customHeight="1" x14ac:dyDescent="0.25">
      <c r="A72" s="59" t="s">
        <v>124</v>
      </c>
      <c r="B72" s="60" t="s">
        <v>19</v>
      </c>
      <c r="C72" s="61" t="s">
        <v>125</v>
      </c>
      <c r="D72" s="62">
        <f>SUM(D73:D82)</f>
        <v>1225000</v>
      </c>
      <c r="E72" s="62">
        <f>SUM(E73:E82)</f>
        <v>1225000</v>
      </c>
      <c r="F72" s="62"/>
      <c r="G72" s="62">
        <f>SUM(G73:G82)</f>
        <v>317415.03000000003</v>
      </c>
      <c r="H72" s="62">
        <f>SUM(H73:H82)</f>
        <v>317415.03000000003</v>
      </c>
      <c r="I72" s="62"/>
      <c r="J72" s="66">
        <f t="shared" si="7"/>
        <v>25.911431020408166</v>
      </c>
      <c r="K72" s="66">
        <f t="shared" si="8"/>
        <v>25.911431020408166</v>
      </c>
      <c r="L72" s="66" t="e">
        <f t="shared" si="9"/>
        <v>#DIV/0!</v>
      </c>
      <c r="M72" s="7"/>
    </row>
    <row r="73" spans="1:13" ht="76.5" customHeight="1" x14ac:dyDescent="0.25">
      <c r="A73" s="26" t="s">
        <v>126</v>
      </c>
      <c r="B73" s="27" t="s">
        <v>19</v>
      </c>
      <c r="C73" s="28" t="s">
        <v>127</v>
      </c>
      <c r="D73" s="29">
        <v>2000</v>
      </c>
      <c r="E73" s="29">
        <v>2000</v>
      </c>
      <c r="F73" s="29" t="s">
        <v>21</v>
      </c>
      <c r="G73" s="29">
        <v>825</v>
      </c>
      <c r="H73" s="29">
        <v>825</v>
      </c>
      <c r="I73" s="29" t="s">
        <v>21</v>
      </c>
      <c r="J73" s="22">
        <f t="shared" si="7"/>
        <v>41.25</v>
      </c>
      <c r="K73" s="22">
        <f t="shared" si="8"/>
        <v>41.25</v>
      </c>
      <c r="L73" s="22" t="e">
        <f t="shared" si="9"/>
        <v>#VALUE!</v>
      </c>
      <c r="M73" s="7"/>
    </row>
    <row r="74" spans="1:13" ht="76.5" customHeight="1" x14ac:dyDescent="0.25">
      <c r="A74" s="26" t="s">
        <v>367</v>
      </c>
      <c r="B74" s="27" t="s">
        <v>19</v>
      </c>
      <c r="C74" s="28" t="s">
        <v>410</v>
      </c>
      <c r="D74" s="29"/>
      <c r="E74" s="29"/>
      <c r="F74" s="29"/>
      <c r="G74" s="29"/>
      <c r="H74" s="29"/>
      <c r="I74" s="29"/>
      <c r="J74" s="22" t="e">
        <f t="shared" si="7"/>
        <v>#DIV/0!</v>
      </c>
      <c r="K74" s="22" t="e">
        <f t="shared" si="8"/>
        <v>#DIV/0!</v>
      </c>
      <c r="L74" s="22" t="e">
        <f t="shared" si="9"/>
        <v>#DIV/0!</v>
      </c>
      <c r="M74" s="7"/>
    </row>
    <row r="75" spans="1:13" ht="63.75" customHeight="1" x14ac:dyDescent="0.25">
      <c r="A75" s="26" t="s">
        <v>128</v>
      </c>
      <c r="B75" s="27" t="s">
        <v>19</v>
      </c>
      <c r="C75" s="28" t="s">
        <v>129</v>
      </c>
      <c r="D75" s="29">
        <v>281000</v>
      </c>
      <c r="E75" s="29">
        <v>281000</v>
      </c>
      <c r="F75" s="29" t="s">
        <v>21</v>
      </c>
      <c r="G75" s="29">
        <v>10000</v>
      </c>
      <c r="H75" s="29">
        <v>10000</v>
      </c>
      <c r="I75" s="29" t="s">
        <v>21</v>
      </c>
      <c r="J75" s="22">
        <f t="shared" si="7"/>
        <v>3.5587188612099649</v>
      </c>
      <c r="K75" s="22">
        <f t="shared" si="8"/>
        <v>3.5587188612099649</v>
      </c>
      <c r="L75" s="22" t="e">
        <f t="shared" si="9"/>
        <v>#VALUE!</v>
      </c>
      <c r="M75" s="7"/>
    </row>
    <row r="76" spans="1:13" ht="38.25" customHeight="1" x14ac:dyDescent="0.25">
      <c r="A76" s="26" t="s">
        <v>130</v>
      </c>
      <c r="B76" s="27" t="s">
        <v>19</v>
      </c>
      <c r="C76" s="28" t="s">
        <v>131</v>
      </c>
      <c r="D76" s="29">
        <v>12000</v>
      </c>
      <c r="E76" s="29">
        <v>12000</v>
      </c>
      <c r="F76" s="29" t="s">
        <v>21</v>
      </c>
      <c r="G76" s="29">
        <v>12500</v>
      </c>
      <c r="H76" s="29">
        <v>12500</v>
      </c>
      <c r="I76" s="29" t="s">
        <v>21</v>
      </c>
      <c r="J76" s="22">
        <f t="shared" si="7"/>
        <v>104.16666666666667</v>
      </c>
      <c r="K76" s="22">
        <f t="shared" si="8"/>
        <v>104.16666666666667</v>
      </c>
      <c r="L76" s="22" t="e">
        <f t="shared" si="9"/>
        <v>#VALUE!</v>
      </c>
      <c r="M76" s="7"/>
    </row>
    <row r="77" spans="1:13" ht="63.75" customHeight="1" x14ac:dyDescent="0.25">
      <c r="A77" s="26" t="s">
        <v>132</v>
      </c>
      <c r="B77" s="27" t="s">
        <v>19</v>
      </c>
      <c r="C77" s="28" t="s">
        <v>133</v>
      </c>
      <c r="D77" s="29">
        <v>2000</v>
      </c>
      <c r="E77" s="29">
        <v>2000</v>
      </c>
      <c r="F77" s="29"/>
      <c r="G77" s="29">
        <v>500</v>
      </c>
      <c r="H77" s="29">
        <v>500</v>
      </c>
      <c r="I77" s="29" t="s">
        <v>21</v>
      </c>
      <c r="J77" s="29">
        <f t="shared" si="7"/>
        <v>25</v>
      </c>
      <c r="K77" s="29">
        <f t="shared" si="8"/>
        <v>25</v>
      </c>
      <c r="L77" s="29"/>
      <c r="M77" s="7"/>
    </row>
    <row r="78" spans="1:13" ht="53.25" customHeight="1" x14ac:dyDescent="0.25">
      <c r="A78" s="26" t="s">
        <v>134</v>
      </c>
      <c r="B78" s="27" t="s">
        <v>19</v>
      </c>
      <c r="C78" s="28" t="s">
        <v>135</v>
      </c>
      <c r="D78" s="29">
        <v>9000</v>
      </c>
      <c r="E78" s="29">
        <v>9000</v>
      </c>
      <c r="F78" s="29" t="s">
        <v>21</v>
      </c>
      <c r="G78" s="29"/>
      <c r="H78" s="29"/>
      <c r="I78" s="29" t="s">
        <v>21</v>
      </c>
      <c r="J78" s="22">
        <f t="shared" ref="J78:L83" si="17">G78/D78*100</f>
        <v>0</v>
      </c>
      <c r="K78" s="22">
        <f t="shared" si="17"/>
        <v>0</v>
      </c>
      <c r="L78" s="22" t="e">
        <f t="shared" si="17"/>
        <v>#VALUE!</v>
      </c>
      <c r="M78" s="7"/>
    </row>
    <row r="79" spans="1:13" ht="57.75" customHeight="1" x14ac:dyDescent="0.25">
      <c r="A79" s="26" t="s">
        <v>421</v>
      </c>
      <c r="B79" s="27" t="s">
        <v>19</v>
      </c>
      <c r="C79" s="28" t="s">
        <v>422</v>
      </c>
      <c r="D79" s="29"/>
      <c r="E79" s="29"/>
      <c r="F79" s="29"/>
      <c r="G79" s="29">
        <v>15000</v>
      </c>
      <c r="H79" s="29">
        <v>15000</v>
      </c>
      <c r="I79" s="29"/>
      <c r="J79" s="22"/>
      <c r="K79" s="22"/>
      <c r="L79" s="22"/>
      <c r="M79" s="7"/>
    </row>
    <row r="80" spans="1:13" ht="63.75" customHeight="1" x14ac:dyDescent="0.25">
      <c r="A80" s="26" t="s">
        <v>136</v>
      </c>
      <c r="B80" s="27" t="s">
        <v>19</v>
      </c>
      <c r="C80" s="28" t="s">
        <v>137</v>
      </c>
      <c r="D80" s="29">
        <v>15000</v>
      </c>
      <c r="E80" s="29">
        <v>15000</v>
      </c>
      <c r="F80" s="29" t="s">
        <v>21</v>
      </c>
      <c r="G80" s="29">
        <v>676.39</v>
      </c>
      <c r="H80" s="29">
        <v>676.39</v>
      </c>
      <c r="I80" s="29" t="s">
        <v>21</v>
      </c>
      <c r="J80" s="22">
        <f t="shared" si="17"/>
        <v>4.5092666666666661</v>
      </c>
      <c r="K80" s="22">
        <f t="shared" si="17"/>
        <v>4.5092666666666661</v>
      </c>
      <c r="L80" s="22" t="e">
        <f t="shared" si="17"/>
        <v>#VALUE!</v>
      </c>
      <c r="M80" s="7"/>
    </row>
    <row r="81" spans="1:13" ht="63.75" customHeight="1" x14ac:dyDescent="0.25">
      <c r="A81" s="26" t="s">
        <v>384</v>
      </c>
      <c r="B81" s="27" t="s">
        <v>19</v>
      </c>
      <c r="C81" s="28" t="s">
        <v>385</v>
      </c>
      <c r="D81" s="29"/>
      <c r="E81" s="29"/>
      <c r="F81" s="29"/>
      <c r="G81" s="29"/>
      <c r="H81" s="29"/>
      <c r="I81" s="29"/>
      <c r="J81" s="22"/>
      <c r="K81" s="22"/>
      <c r="L81" s="22"/>
      <c r="M81" s="7"/>
    </row>
    <row r="82" spans="1:13" ht="59.25" customHeight="1" x14ac:dyDescent="0.25">
      <c r="A82" s="26" t="s">
        <v>138</v>
      </c>
      <c r="B82" s="27" t="s">
        <v>19</v>
      </c>
      <c r="C82" s="28" t="s">
        <v>139</v>
      </c>
      <c r="D82" s="29">
        <v>904000</v>
      </c>
      <c r="E82" s="29">
        <v>904000</v>
      </c>
      <c r="F82" s="29" t="s">
        <v>21</v>
      </c>
      <c r="G82" s="29">
        <v>277913.64</v>
      </c>
      <c r="H82" s="29">
        <v>277913.64</v>
      </c>
      <c r="I82" s="29" t="s">
        <v>21</v>
      </c>
      <c r="J82" s="22">
        <f t="shared" si="17"/>
        <v>30.742659292035402</v>
      </c>
      <c r="K82" s="22">
        <f t="shared" si="17"/>
        <v>30.742659292035402</v>
      </c>
      <c r="L82" s="22" t="e">
        <f t="shared" si="17"/>
        <v>#VALUE!</v>
      </c>
      <c r="M82" s="7"/>
    </row>
    <row r="83" spans="1:13" ht="15" customHeight="1" x14ac:dyDescent="0.25">
      <c r="A83" s="59" t="s">
        <v>140</v>
      </c>
      <c r="B83" s="60" t="s">
        <v>19</v>
      </c>
      <c r="C83" s="61" t="s">
        <v>141</v>
      </c>
      <c r="D83" s="62">
        <f t="shared" ref="D83:F83" si="18">D87+D84</f>
        <v>219000</v>
      </c>
      <c r="E83" s="62">
        <f t="shared" si="18"/>
        <v>100000</v>
      </c>
      <c r="F83" s="62">
        <f t="shared" si="18"/>
        <v>119000</v>
      </c>
      <c r="G83" s="62">
        <f>G87+G84+G85+G86</f>
        <v>114671.69</v>
      </c>
      <c r="H83" s="62">
        <f>H87+H84+H85</f>
        <v>4201.41</v>
      </c>
      <c r="I83" s="62">
        <f>I87+I84+I85+I86</f>
        <v>110470.28</v>
      </c>
      <c r="J83" s="66">
        <f t="shared" si="17"/>
        <v>52.361502283105018</v>
      </c>
      <c r="K83" s="66">
        <f t="shared" si="17"/>
        <v>4.2014100000000001</v>
      </c>
      <c r="L83" s="66">
        <f t="shared" si="17"/>
        <v>92.832168067226888</v>
      </c>
      <c r="M83" s="7"/>
    </row>
    <row r="84" spans="1:13" ht="15" customHeight="1" x14ac:dyDescent="0.25">
      <c r="A84" s="26" t="s">
        <v>142</v>
      </c>
      <c r="B84" s="27" t="s">
        <v>19</v>
      </c>
      <c r="C84" s="28" t="s">
        <v>143</v>
      </c>
      <c r="D84" s="29"/>
      <c r="E84" s="29"/>
      <c r="F84" s="29"/>
      <c r="G84" s="29"/>
      <c r="H84" s="29"/>
      <c r="I84" s="29"/>
      <c r="J84" s="29"/>
      <c r="K84" s="29"/>
      <c r="L84" s="29"/>
      <c r="M84" s="7"/>
    </row>
    <row r="85" spans="1:13" ht="15" customHeight="1" x14ac:dyDescent="0.25">
      <c r="A85" s="26" t="s">
        <v>142</v>
      </c>
      <c r="B85" s="27" t="s">
        <v>19</v>
      </c>
      <c r="C85" s="28" t="s">
        <v>395</v>
      </c>
      <c r="D85" s="29"/>
      <c r="E85" s="29"/>
      <c r="F85" s="29"/>
      <c r="G85" s="29"/>
      <c r="H85" s="29"/>
      <c r="I85" s="29"/>
      <c r="J85" s="22" t="e">
        <f t="shared" ref="J85:L90" si="19">G85/D85*100</f>
        <v>#DIV/0!</v>
      </c>
      <c r="K85" s="29"/>
      <c r="L85" s="29"/>
      <c r="M85" s="7"/>
    </row>
    <row r="86" spans="1:13" ht="25.5" customHeight="1" x14ac:dyDescent="0.25">
      <c r="A86" s="26" t="s">
        <v>144</v>
      </c>
      <c r="B86" s="27" t="s">
        <v>19</v>
      </c>
      <c r="C86" s="28" t="s">
        <v>388</v>
      </c>
      <c r="D86" s="29"/>
      <c r="E86" s="29"/>
      <c r="F86" s="29"/>
      <c r="G86" s="29">
        <v>-1559.72</v>
      </c>
      <c r="H86" s="29"/>
      <c r="I86" s="29">
        <v>-1559.72</v>
      </c>
      <c r="J86" s="22" t="e">
        <f t="shared" si="19"/>
        <v>#DIV/0!</v>
      </c>
      <c r="K86" s="29"/>
      <c r="L86" s="29"/>
      <c r="M86" s="7"/>
    </row>
    <row r="87" spans="1:13" ht="15" customHeight="1" x14ac:dyDescent="0.25">
      <c r="A87" s="26" t="s">
        <v>145</v>
      </c>
      <c r="B87" s="27" t="s">
        <v>19</v>
      </c>
      <c r="C87" s="28" t="s">
        <v>146</v>
      </c>
      <c r="D87" s="29">
        <f t="shared" ref="D87:I87" si="20">SUM(D88:D89)</f>
        <v>219000</v>
      </c>
      <c r="E87" s="29">
        <f t="shared" si="20"/>
        <v>100000</v>
      </c>
      <c r="F87" s="29">
        <f t="shared" si="20"/>
        <v>119000</v>
      </c>
      <c r="G87" s="29">
        <f t="shared" si="20"/>
        <v>116231.41</v>
      </c>
      <c r="H87" s="29">
        <f t="shared" si="20"/>
        <v>4201.41</v>
      </c>
      <c r="I87" s="29">
        <f t="shared" si="20"/>
        <v>112030</v>
      </c>
      <c r="J87" s="22">
        <f t="shared" si="19"/>
        <v>53.073703196347033</v>
      </c>
      <c r="K87" s="22">
        <f t="shared" si="19"/>
        <v>4.2014100000000001</v>
      </c>
      <c r="L87" s="22">
        <f t="shared" si="19"/>
        <v>94.142857142857139</v>
      </c>
      <c r="M87" s="7"/>
    </row>
    <row r="88" spans="1:13" ht="25.5" customHeight="1" x14ac:dyDescent="0.25">
      <c r="A88" s="26" t="s">
        <v>147</v>
      </c>
      <c r="B88" s="27" t="s">
        <v>19</v>
      </c>
      <c r="C88" s="28" t="s">
        <v>148</v>
      </c>
      <c r="D88" s="29">
        <v>100000</v>
      </c>
      <c r="E88" s="29">
        <v>100000</v>
      </c>
      <c r="F88" s="29" t="s">
        <v>21</v>
      </c>
      <c r="G88" s="29">
        <v>4201.41</v>
      </c>
      <c r="H88" s="29">
        <v>4201.41</v>
      </c>
      <c r="I88" s="29" t="s">
        <v>21</v>
      </c>
      <c r="J88" s="22">
        <f t="shared" si="19"/>
        <v>4.2014100000000001</v>
      </c>
      <c r="K88" s="22">
        <f t="shared" si="19"/>
        <v>4.2014100000000001</v>
      </c>
      <c r="L88" s="22" t="e">
        <f t="shared" si="19"/>
        <v>#VALUE!</v>
      </c>
      <c r="M88" s="7"/>
    </row>
    <row r="89" spans="1:13" ht="25.5" customHeight="1" x14ac:dyDescent="0.25">
      <c r="A89" s="26" t="s">
        <v>149</v>
      </c>
      <c r="B89" s="27" t="s">
        <v>19</v>
      </c>
      <c r="C89" s="28" t="s">
        <v>414</v>
      </c>
      <c r="D89" s="29">
        <v>119000</v>
      </c>
      <c r="E89" s="29" t="s">
        <v>21</v>
      </c>
      <c r="F89" s="29">
        <v>119000</v>
      </c>
      <c r="G89" s="29">
        <v>112030</v>
      </c>
      <c r="H89" s="29" t="s">
        <v>21</v>
      </c>
      <c r="I89" s="29">
        <v>112030</v>
      </c>
      <c r="J89" s="22">
        <f t="shared" si="19"/>
        <v>94.142857142857139</v>
      </c>
      <c r="K89" s="22" t="e">
        <f t="shared" si="19"/>
        <v>#VALUE!</v>
      </c>
      <c r="L89" s="22">
        <f t="shared" si="19"/>
        <v>94.142857142857139</v>
      </c>
      <c r="M89" s="7"/>
    </row>
    <row r="90" spans="1:13" ht="30.75" customHeight="1" x14ac:dyDescent="0.25">
      <c r="A90" s="59" t="s">
        <v>150</v>
      </c>
      <c r="B90" s="60" t="s">
        <v>19</v>
      </c>
      <c r="C90" s="61" t="s">
        <v>151</v>
      </c>
      <c r="D90" s="62">
        <v>353565424</v>
      </c>
      <c r="E90" s="62">
        <v>320137574</v>
      </c>
      <c r="F90" s="62">
        <v>48361730</v>
      </c>
      <c r="G90" s="62">
        <v>145031240.21000001</v>
      </c>
      <c r="H90" s="62">
        <v>134169735.19</v>
      </c>
      <c r="I90" s="62">
        <v>17406518.289999999</v>
      </c>
      <c r="J90" s="66">
        <f t="shared" si="19"/>
        <v>41.019633246151358</v>
      </c>
      <c r="K90" s="66">
        <f t="shared" si="19"/>
        <v>41.910024341597591</v>
      </c>
      <c r="L90" s="66">
        <f t="shared" si="19"/>
        <v>35.992339996935591</v>
      </c>
      <c r="M90" s="7"/>
    </row>
    <row r="91" spans="1:13" ht="48" customHeight="1" x14ac:dyDescent="0.25">
      <c r="A91" s="26" t="s">
        <v>152</v>
      </c>
      <c r="B91" s="27" t="s">
        <v>19</v>
      </c>
      <c r="C91" s="28" t="s">
        <v>153</v>
      </c>
      <c r="D91" s="29"/>
      <c r="E91" s="29"/>
      <c r="F91" s="29"/>
      <c r="G91" s="29"/>
      <c r="H91" s="29"/>
      <c r="I91" s="29"/>
      <c r="J91" s="29"/>
      <c r="K91" s="29"/>
      <c r="L91" s="29"/>
      <c r="M91" s="7"/>
    </row>
    <row r="92" spans="1:13" ht="30.75" customHeight="1" x14ac:dyDescent="0.25">
      <c r="A92" s="26" t="s">
        <v>154</v>
      </c>
      <c r="B92" s="27" t="s">
        <v>19</v>
      </c>
      <c r="C92" s="28" t="s">
        <v>155</v>
      </c>
      <c r="D92" s="29">
        <f>D93+D94+D96+D97</f>
        <v>290294050</v>
      </c>
      <c r="E92" s="29">
        <f>E93+E94+E96+E97</f>
        <v>265027600</v>
      </c>
      <c r="F92" s="29">
        <f t="shared" ref="D92:I93" si="21">F93+F94</f>
        <v>25266450</v>
      </c>
      <c r="G92" s="29">
        <f>G93+G94+G96+G97</f>
        <v>119568150</v>
      </c>
      <c r="H92" s="29">
        <f>H93+H94+H96+H97</f>
        <v>108291500</v>
      </c>
      <c r="I92" s="29">
        <f t="shared" si="21"/>
        <v>11276650</v>
      </c>
      <c r="J92" s="22">
        <f t="shared" ref="J92:L97" si="22">G92/D92*100</f>
        <v>41.188632698465568</v>
      </c>
      <c r="K92" s="22">
        <f t="shared" si="22"/>
        <v>40.860461325537415</v>
      </c>
      <c r="L92" s="22">
        <f t="shared" si="22"/>
        <v>44.630923616099608</v>
      </c>
      <c r="M92" s="7"/>
    </row>
    <row r="93" spans="1:13" ht="27" customHeight="1" x14ac:dyDescent="0.25">
      <c r="A93" s="26" t="s">
        <v>156</v>
      </c>
      <c r="B93" s="27" t="s">
        <v>19</v>
      </c>
      <c r="C93" s="28" t="s">
        <v>157</v>
      </c>
      <c r="D93" s="29">
        <f t="shared" si="21"/>
        <v>150673850</v>
      </c>
      <c r="E93" s="29">
        <f t="shared" si="21"/>
        <v>125407400</v>
      </c>
      <c r="F93" s="29">
        <f t="shared" si="21"/>
        <v>25266450</v>
      </c>
      <c r="G93" s="29">
        <f t="shared" si="21"/>
        <v>62518650</v>
      </c>
      <c r="H93" s="29">
        <f t="shared" si="21"/>
        <v>51242000</v>
      </c>
      <c r="I93" s="29">
        <f t="shared" si="21"/>
        <v>11276650</v>
      </c>
      <c r="J93" s="22">
        <f t="shared" si="22"/>
        <v>41.492700956403517</v>
      </c>
      <c r="K93" s="22">
        <f t="shared" si="22"/>
        <v>40.860427694059517</v>
      </c>
      <c r="L93" s="22">
        <f t="shared" si="22"/>
        <v>44.630923616099608</v>
      </c>
      <c r="M93" s="7"/>
    </row>
    <row r="94" spans="1:13" ht="45" customHeight="1" x14ac:dyDescent="0.25">
      <c r="A94" s="26" t="s">
        <v>158</v>
      </c>
      <c r="B94" s="27" t="s">
        <v>19</v>
      </c>
      <c r="C94" s="28" t="s">
        <v>159</v>
      </c>
      <c r="D94" s="29">
        <v>125407400</v>
      </c>
      <c r="E94" s="29">
        <v>125407400</v>
      </c>
      <c r="F94" s="29"/>
      <c r="G94" s="29">
        <v>51242000</v>
      </c>
      <c r="H94" s="29">
        <v>51242000</v>
      </c>
      <c r="I94" s="29"/>
      <c r="J94" s="22">
        <f t="shared" si="22"/>
        <v>40.860427694059517</v>
      </c>
      <c r="K94" s="22">
        <f t="shared" si="22"/>
        <v>40.860427694059517</v>
      </c>
      <c r="L94" s="22" t="e">
        <f t="shared" si="22"/>
        <v>#DIV/0!</v>
      </c>
      <c r="M94" s="7"/>
    </row>
    <row r="95" spans="1:13" ht="47.25" customHeight="1" x14ac:dyDescent="0.25">
      <c r="A95" s="26" t="s">
        <v>160</v>
      </c>
      <c r="B95" s="27" t="s">
        <v>19</v>
      </c>
      <c r="C95" s="28" t="s">
        <v>161</v>
      </c>
      <c r="D95" s="29">
        <v>25266450</v>
      </c>
      <c r="E95" s="29"/>
      <c r="F95" s="29">
        <v>25266450</v>
      </c>
      <c r="G95" s="29">
        <v>11276650</v>
      </c>
      <c r="H95" s="29"/>
      <c r="I95" s="29">
        <v>11276650</v>
      </c>
      <c r="J95" s="22">
        <f t="shared" si="22"/>
        <v>44.630923616099608</v>
      </c>
      <c r="K95" s="22" t="e">
        <f t="shared" si="22"/>
        <v>#DIV/0!</v>
      </c>
      <c r="L95" s="22">
        <f t="shared" si="22"/>
        <v>44.630923616099608</v>
      </c>
      <c r="M95" s="7"/>
    </row>
    <row r="96" spans="1:13" ht="47.25" customHeight="1" x14ac:dyDescent="0.25">
      <c r="A96" s="26" t="s">
        <v>162</v>
      </c>
      <c r="B96" s="27" t="s">
        <v>19</v>
      </c>
      <c r="C96" s="28" t="s">
        <v>163</v>
      </c>
      <c r="D96" s="29"/>
      <c r="E96" s="29"/>
      <c r="F96" s="29"/>
      <c r="G96" s="29"/>
      <c r="H96" s="29"/>
      <c r="I96" s="29"/>
      <c r="J96" s="29"/>
      <c r="K96" s="29"/>
      <c r="L96" s="29"/>
      <c r="M96" s="7"/>
    </row>
    <row r="97" spans="1:13" ht="61.5" customHeight="1" x14ac:dyDescent="0.25">
      <c r="A97" s="26" t="s">
        <v>164</v>
      </c>
      <c r="B97" s="27" t="s">
        <v>19</v>
      </c>
      <c r="C97" s="28" t="s">
        <v>389</v>
      </c>
      <c r="D97" s="29">
        <v>14212800</v>
      </c>
      <c r="E97" s="29">
        <v>14212800</v>
      </c>
      <c r="F97" s="29"/>
      <c r="G97" s="29">
        <v>5807500</v>
      </c>
      <c r="H97" s="29">
        <v>5807500</v>
      </c>
      <c r="I97" s="29"/>
      <c r="J97" s="22">
        <f t="shared" si="22"/>
        <v>40.86105482382078</v>
      </c>
      <c r="K97" s="29"/>
      <c r="L97" s="29"/>
      <c r="M97" s="7"/>
    </row>
    <row r="98" spans="1:13" ht="25.5" customHeight="1" x14ac:dyDescent="0.25">
      <c r="A98" s="59" t="s">
        <v>165</v>
      </c>
      <c r="B98" s="60" t="s">
        <v>19</v>
      </c>
      <c r="C98" s="61" t="s">
        <v>166</v>
      </c>
      <c r="D98" s="62">
        <f>D100+D101+D99</f>
        <v>37834974</v>
      </c>
      <c r="E98" s="62">
        <f>E100+E101+E99</f>
        <v>28045174</v>
      </c>
      <c r="F98" s="62">
        <f t="shared" ref="F98" si="23">F100+F101</f>
        <v>9789800</v>
      </c>
      <c r="G98" s="62">
        <f>G100+G101+G99</f>
        <v>2275829.4300000002</v>
      </c>
      <c r="H98" s="62">
        <f>H100+H101+H99</f>
        <v>1578400</v>
      </c>
      <c r="I98" s="62">
        <f>I100+I101+I99</f>
        <v>697429.43</v>
      </c>
      <c r="J98" s="66">
        <f>G98/D98*100</f>
        <v>6.015147334315599</v>
      </c>
      <c r="K98" s="66">
        <f>H98/E98*100</f>
        <v>5.6280627818533056</v>
      </c>
      <c r="L98" s="66">
        <f>I98/F98*100</f>
        <v>7.1240416556007284</v>
      </c>
      <c r="M98" s="7"/>
    </row>
    <row r="99" spans="1:13" ht="36" customHeight="1" x14ac:dyDescent="0.25">
      <c r="A99" s="26" t="s">
        <v>408</v>
      </c>
      <c r="B99" s="27" t="s">
        <v>19</v>
      </c>
      <c r="C99" s="28" t="s">
        <v>419</v>
      </c>
      <c r="D99" s="29">
        <v>53367</v>
      </c>
      <c r="E99" s="29">
        <v>53367</v>
      </c>
      <c r="F99" s="29"/>
      <c r="G99" s="29"/>
      <c r="H99" s="29"/>
      <c r="I99" s="29"/>
      <c r="J99" s="29"/>
      <c r="K99" s="29"/>
      <c r="L99" s="29"/>
      <c r="M99" s="7"/>
    </row>
    <row r="100" spans="1:13" ht="63" customHeight="1" x14ac:dyDescent="0.25">
      <c r="A100" s="26" t="s">
        <v>390</v>
      </c>
      <c r="B100" s="27" t="s">
        <v>19</v>
      </c>
      <c r="C100" s="28" t="s">
        <v>391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15" customHeight="1" x14ac:dyDescent="0.25">
      <c r="A101" s="26" t="s">
        <v>167</v>
      </c>
      <c r="B101" s="27" t="s">
        <v>19</v>
      </c>
      <c r="C101" s="28" t="s">
        <v>168</v>
      </c>
      <c r="D101" s="29">
        <f t="shared" ref="D101:I101" si="24">D102+D103</f>
        <v>37781607</v>
      </c>
      <c r="E101" s="29">
        <f t="shared" si="24"/>
        <v>27991807</v>
      </c>
      <c r="F101" s="29">
        <f t="shared" si="24"/>
        <v>9789800</v>
      </c>
      <c r="G101" s="29">
        <f t="shared" si="24"/>
        <v>2275829.4300000002</v>
      </c>
      <c r="H101" s="29">
        <f t="shared" si="24"/>
        <v>1578400</v>
      </c>
      <c r="I101" s="29">
        <f t="shared" si="24"/>
        <v>697429.43</v>
      </c>
      <c r="J101" s="22">
        <f t="shared" ref="J101:L103" si="25">G101/D101*100</f>
        <v>6.0236438063632392</v>
      </c>
      <c r="K101" s="22">
        <f t="shared" si="25"/>
        <v>5.6387928081956264</v>
      </c>
      <c r="L101" s="22">
        <f t="shared" si="25"/>
        <v>7.1240416556007284</v>
      </c>
      <c r="M101" s="7"/>
    </row>
    <row r="102" spans="1:13" ht="25.5" customHeight="1" x14ac:dyDescent="0.25">
      <c r="A102" s="26" t="s">
        <v>169</v>
      </c>
      <c r="B102" s="27" t="s">
        <v>19</v>
      </c>
      <c r="C102" s="28" t="s">
        <v>170</v>
      </c>
      <c r="D102" s="29">
        <v>27991807</v>
      </c>
      <c r="E102" s="29">
        <v>27991807</v>
      </c>
      <c r="F102" s="29"/>
      <c r="G102" s="29">
        <v>1578400</v>
      </c>
      <c r="H102" s="29">
        <v>1578400</v>
      </c>
      <c r="I102" s="29"/>
      <c r="J102" s="22">
        <f t="shared" si="25"/>
        <v>5.6387928081956264</v>
      </c>
      <c r="K102" s="22">
        <f t="shared" si="25"/>
        <v>5.6387928081956264</v>
      </c>
      <c r="L102" s="22" t="e">
        <f t="shared" si="25"/>
        <v>#DIV/0!</v>
      </c>
      <c r="M102" s="7"/>
    </row>
    <row r="103" spans="1:13" ht="24.75" customHeight="1" x14ac:dyDescent="0.25">
      <c r="A103" s="26" t="s">
        <v>171</v>
      </c>
      <c r="B103" s="27" t="s">
        <v>19</v>
      </c>
      <c r="C103" s="28" t="s">
        <v>392</v>
      </c>
      <c r="D103" s="29">
        <v>9789800</v>
      </c>
      <c r="E103" s="29"/>
      <c r="F103" s="29">
        <v>9789800</v>
      </c>
      <c r="G103" s="29">
        <v>697429.43</v>
      </c>
      <c r="H103" s="29"/>
      <c r="I103" s="29">
        <v>697429.43</v>
      </c>
      <c r="J103" s="22">
        <f t="shared" si="25"/>
        <v>7.1240416556007284</v>
      </c>
      <c r="K103" s="29"/>
      <c r="L103" s="29"/>
      <c r="M103" s="7"/>
    </row>
    <row r="104" spans="1:13" ht="25.5" customHeight="1" x14ac:dyDescent="0.25">
      <c r="A104" s="59" t="s">
        <v>172</v>
      </c>
      <c r="B104" s="60" t="s">
        <v>19</v>
      </c>
      <c r="C104" s="61" t="s">
        <v>173</v>
      </c>
      <c r="D104" s="62">
        <f t="shared" ref="D104:H104" si="26">SUM(D105:D118)</f>
        <v>301687600</v>
      </c>
      <c r="E104" s="62">
        <f t="shared" si="26"/>
        <v>300108000</v>
      </c>
      <c r="F104" s="62">
        <f t="shared" si="26"/>
        <v>1579600</v>
      </c>
      <c r="G104" s="62">
        <f t="shared" si="26"/>
        <v>148858521.56</v>
      </c>
      <c r="H104" s="62">
        <f t="shared" si="26"/>
        <v>148286443.84</v>
      </c>
      <c r="I104" s="29">
        <v>544995.04</v>
      </c>
      <c r="J104" s="66">
        <f>G104/D104*100</f>
        <v>49.34194231383723</v>
      </c>
      <c r="K104" s="66">
        <f>H104/E104*100</f>
        <v>49.411026643741593</v>
      </c>
      <c r="L104" s="66">
        <f>I104/F104*100</f>
        <v>34.502091668776906</v>
      </c>
      <c r="M104" s="7"/>
    </row>
    <row r="105" spans="1:13" ht="51" customHeight="1" x14ac:dyDescent="0.25">
      <c r="A105" s="26" t="s">
        <v>174</v>
      </c>
      <c r="B105" s="27" t="s">
        <v>19</v>
      </c>
      <c r="C105" s="28" t="s">
        <v>175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51" customHeight="1" x14ac:dyDescent="0.25">
      <c r="A106" s="26" t="s">
        <v>176</v>
      </c>
      <c r="B106" s="27" t="s">
        <v>19</v>
      </c>
      <c r="C106" s="28" t="s">
        <v>177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7"/>
    </row>
    <row r="107" spans="1:13" ht="38.25" customHeight="1" x14ac:dyDescent="0.25">
      <c r="A107" s="26" t="s">
        <v>178</v>
      </c>
      <c r="B107" s="27" t="s">
        <v>19</v>
      </c>
      <c r="C107" s="28" t="s">
        <v>179</v>
      </c>
      <c r="D107" s="29">
        <v>694500</v>
      </c>
      <c r="E107" s="29"/>
      <c r="F107" s="29">
        <v>694500</v>
      </c>
      <c r="G107" s="29">
        <v>239788.86</v>
      </c>
      <c r="H107" s="29">
        <v>0</v>
      </c>
      <c r="I107" s="29">
        <v>239788.86</v>
      </c>
      <c r="J107" s="22">
        <f t="shared" ref="J107:L113" si="27">G107/D107*100</f>
        <v>34.526833693304532</v>
      </c>
      <c r="K107" s="22" t="e">
        <f t="shared" si="27"/>
        <v>#DIV/0!</v>
      </c>
      <c r="L107" s="22">
        <f t="shared" si="27"/>
        <v>34.526833693304532</v>
      </c>
      <c r="M107" s="7"/>
    </row>
    <row r="108" spans="1:13" ht="51" customHeight="1" x14ac:dyDescent="0.25">
      <c r="A108" s="26" t="s">
        <v>180</v>
      </c>
      <c r="B108" s="27" t="s">
        <v>19</v>
      </c>
      <c r="C108" s="28" t="s">
        <v>181</v>
      </c>
      <c r="D108" s="29">
        <v>694500</v>
      </c>
      <c r="E108" s="29"/>
      <c r="F108" s="29">
        <v>694500</v>
      </c>
      <c r="G108" s="29">
        <v>239788.86</v>
      </c>
      <c r="H108" s="29">
        <v>0</v>
      </c>
      <c r="I108" s="29">
        <v>239788.86</v>
      </c>
      <c r="J108" s="22">
        <f t="shared" si="27"/>
        <v>34.526833693304532</v>
      </c>
      <c r="K108" s="22" t="e">
        <f t="shared" si="27"/>
        <v>#DIV/0!</v>
      </c>
      <c r="L108" s="22">
        <f t="shared" si="27"/>
        <v>34.526833693304532</v>
      </c>
      <c r="M108" s="7"/>
    </row>
    <row r="109" spans="1:13" ht="63" customHeight="1" x14ac:dyDescent="0.25">
      <c r="A109" s="26" t="s">
        <v>182</v>
      </c>
      <c r="B109" s="27" t="s">
        <v>19</v>
      </c>
      <c r="C109" s="28" t="s">
        <v>183</v>
      </c>
      <c r="D109" s="29">
        <v>13432400</v>
      </c>
      <c r="E109" s="29">
        <v>13432400</v>
      </c>
      <c r="F109" s="29"/>
      <c r="G109" s="29">
        <v>5306232.32</v>
      </c>
      <c r="H109" s="29">
        <v>5306232.32</v>
      </c>
      <c r="I109" s="29"/>
      <c r="J109" s="22">
        <f t="shared" si="27"/>
        <v>39.503233376016198</v>
      </c>
      <c r="K109" s="22">
        <f t="shared" si="27"/>
        <v>39.503233376016198</v>
      </c>
      <c r="L109" s="22" t="e">
        <f t="shared" si="27"/>
        <v>#DIV/0!</v>
      </c>
      <c r="M109" s="7"/>
    </row>
    <row r="110" spans="1:13" ht="48.75" customHeight="1" x14ac:dyDescent="0.25">
      <c r="A110" s="26" t="s">
        <v>184</v>
      </c>
      <c r="B110" s="27" t="s">
        <v>19</v>
      </c>
      <c r="C110" s="28" t="s">
        <v>185</v>
      </c>
      <c r="D110" s="29">
        <v>13432400</v>
      </c>
      <c r="E110" s="29">
        <v>13432400</v>
      </c>
      <c r="F110" s="29"/>
      <c r="G110" s="29">
        <v>5306232.32</v>
      </c>
      <c r="H110" s="29">
        <v>5306232.32</v>
      </c>
      <c r="I110" s="29"/>
      <c r="J110" s="22">
        <f t="shared" si="27"/>
        <v>39.503233376016198</v>
      </c>
      <c r="K110" s="22">
        <f t="shared" si="27"/>
        <v>39.503233376016198</v>
      </c>
      <c r="L110" s="22" t="e">
        <f t="shared" si="27"/>
        <v>#DIV/0!</v>
      </c>
      <c r="M110" s="7"/>
    </row>
    <row r="111" spans="1:13" ht="45" customHeight="1" x14ac:dyDescent="0.25">
      <c r="A111" s="26" t="s">
        <v>186</v>
      </c>
      <c r="B111" s="27" t="s">
        <v>19</v>
      </c>
      <c r="C111" s="28" t="s">
        <v>187</v>
      </c>
      <c r="D111" s="29">
        <f t="shared" ref="D111:I111" si="28">D112+D113+D116</f>
        <v>7243400</v>
      </c>
      <c r="E111" s="29">
        <f t="shared" si="28"/>
        <v>7148100</v>
      </c>
      <c r="F111" s="29">
        <f t="shared" si="28"/>
        <v>95300</v>
      </c>
      <c r="G111" s="29">
        <f t="shared" si="28"/>
        <v>2848264.6</v>
      </c>
      <c r="H111" s="29">
        <f t="shared" si="28"/>
        <v>2802014.6</v>
      </c>
      <c r="I111" s="29">
        <f t="shared" si="28"/>
        <v>46250</v>
      </c>
      <c r="J111" s="22">
        <f t="shared" si="27"/>
        <v>39.322205041831189</v>
      </c>
      <c r="K111" s="22">
        <f t="shared" si="27"/>
        <v>39.1994320168996</v>
      </c>
      <c r="L111" s="22">
        <f t="shared" si="27"/>
        <v>48.530954879328434</v>
      </c>
      <c r="M111" s="7"/>
    </row>
    <row r="112" spans="1:13" ht="55.5" customHeight="1" x14ac:dyDescent="0.25">
      <c r="A112" s="26" t="s">
        <v>188</v>
      </c>
      <c r="B112" s="27" t="s">
        <v>19</v>
      </c>
      <c r="C112" s="28" t="s">
        <v>189</v>
      </c>
      <c r="D112" s="29">
        <v>7144900</v>
      </c>
      <c r="E112" s="29">
        <v>7144900</v>
      </c>
      <c r="F112" s="29"/>
      <c r="G112" s="29">
        <v>2798814.6</v>
      </c>
      <c r="H112" s="29">
        <v>2798814.6</v>
      </c>
      <c r="I112" s="29"/>
      <c r="J112" s="22">
        <f t="shared" si="27"/>
        <v>39.172201150470961</v>
      </c>
      <c r="K112" s="22">
        <f t="shared" si="27"/>
        <v>39.172201150470961</v>
      </c>
      <c r="L112" s="22" t="e">
        <f t="shared" si="27"/>
        <v>#DIV/0!</v>
      </c>
      <c r="M112" s="7"/>
    </row>
    <row r="113" spans="1:13" ht="64.5" customHeight="1" x14ac:dyDescent="0.25">
      <c r="A113" s="26" t="s">
        <v>190</v>
      </c>
      <c r="B113" s="27" t="s">
        <v>19</v>
      </c>
      <c r="C113" s="28" t="s">
        <v>191</v>
      </c>
      <c r="D113" s="29">
        <v>95300</v>
      </c>
      <c r="E113" s="29"/>
      <c r="F113" s="29">
        <v>95300</v>
      </c>
      <c r="G113" s="29">
        <v>46250</v>
      </c>
      <c r="H113" s="29"/>
      <c r="I113" s="29">
        <v>46250</v>
      </c>
      <c r="J113" s="22">
        <f t="shared" si="27"/>
        <v>48.530954879328434</v>
      </c>
      <c r="K113" s="22" t="e">
        <f t="shared" si="27"/>
        <v>#DIV/0!</v>
      </c>
      <c r="L113" s="22">
        <f t="shared" si="27"/>
        <v>48.530954879328434</v>
      </c>
      <c r="M113" s="7"/>
    </row>
    <row r="114" spans="1:13" ht="48" customHeight="1" x14ac:dyDescent="0.25">
      <c r="A114" s="26" t="s">
        <v>192</v>
      </c>
      <c r="B114" s="27" t="s">
        <v>19</v>
      </c>
      <c r="C114" s="28" t="s">
        <v>193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56.25" customHeight="1" x14ac:dyDescent="0.25">
      <c r="A115" s="26" t="s">
        <v>194</v>
      </c>
      <c r="B115" s="27" t="s">
        <v>19</v>
      </c>
      <c r="C115" s="28" t="s">
        <v>195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39" customHeight="1" x14ac:dyDescent="0.25">
      <c r="A116" s="26" t="s">
        <v>415</v>
      </c>
      <c r="B116" s="27" t="s">
        <v>19</v>
      </c>
      <c r="C116" s="28" t="s">
        <v>416</v>
      </c>
      <c r="D116" s="29">
        <v>3200</v>
      </c>
      <c r="E116" s="29">
        <v>3200</v>
      </c>
      <c r="F116" s="29"/>
      <c r="G116" s="29">
        <v>3200</v>
      </c>
      <c r="H116" s="29">
        <v>3200</v>
      </c>
      <c r="I116" s="29"/>
      <c r="J116" s="22">
        <f t="shared" ref="J116" si="29">G116/D116*100</f>
        <v>100</v>
      </c>
      <c r="K116" s="29"/>
      <c r="L116" s="29"/>
      <c r="M116" s="7"/>
    </row>
    <row r="117" spans="1:13" ht="15" customHeight="1" x14ac:dyDescent="0.25">
      <c r="A117" s="26" t="s">
        <v>196</v>
      </c>
      <c r="B117" s="27" t="s">
        <v>19</v>
      </c>
      <c r="C117" s="28" t="s">
        <v>197</v>
      </c>
      <c r="D117" s="29">
        <v>129473500</v>
      </c>
      <c r="E117" s="29">
        <v>129473500</v>
      </c>
      <c r="F117" s="29"/>
      <c r="G117" s="29">
        <v>66034975</v>
      </c>
      <c r="H117" s="29">
        <v>66034975</v>
      </c>
      <c r="I117" s="29"/>
      <c r="J117" s="22">
        <f t="shared" ref="J117:L120" si="30">G117/D117*100</f>
        <v>51.002695532290389</v>
      </c>
      <c r="K117" s="22">
        <f t="shared" si="30"/>
        <v>51.002695532290389</v>
      </c>
      <c r="L117" s="22" t="e">
        <f t="shared" si="30"/>
        <v>#DIV/0!</v>
      </c>
      <c r="M117" s="7"/>
    </row>
    <row r="118" spans="1:13" ht="25.5" customHeight="1" x14ac:dyDescent="0.25">
      <c r="A118" s="26" t="s">
        <v>198</v>
      </c>
      <c r="B118" s="27" t="s">
        <v>19</v>
      </c>
      <c r="C118" s="28" t="s">
        <v>199</v>
      </c>
      <c r="D118" s="29">
        <v>129473500</v>
      </c>
      <c r="E118" s="29">
        <v>129473500</v>
      </c>
      <c r="F118" s="29"/>
      <c r="G118" s="29">
        <v>66034975</v>
      </c>
      <c r="H118" s="29">
        <v>66034975</v>
      </c>
      <c r="I118" s="29"/>
      <c r="J118" s="22">
        <f t="shared" si="30"/>
        <v>51.002695532290389</v>
      </c>
      <c r="K118" s="22">
        <f t="shared" si="30"/>
        <v>51.002695532290389</v>
      </c>
      <c r="L118" s="22" t="e">
        <f t="shared" si="30"/>
        <v>#DIV/0!</v>
      </c>
      <c r="M118" s="7"/>
    </row>
    <row r="119" spans="1:13" ht="15" customHeight="1" x14ac:dyDescent="0.25">
      <c r="A119" s="26" t="s">
        <v>200</v>
      </c>
      <c r="B119" s="27" t="s">
        <v>19</v>
      </c>
      <c r="C119" s="28" t="s">
        <v>399</v>
      </c>
      <c r="D119" s="29"/>
      <c r="E119" s="29"/>
      <c r="F119" s="29"/>
      <c r="G119" s="29"/>
      <c r="H119" s="29"/>
      <c r="I119" s="29"/>
      <c r="J119" s="22" t="e">
        <f t="shared" si="30"/>
        <v>#DIV/0!</v>
      </c>
      <c r="K119" s="22" t="e">
        <f t="shared" si="30"/>
        <v>#DIV/0!</v>
      </c>
      <c r="L119" s="22" t="e">
        <f t="shared" si="30"/>
        <v>#DIV/0!</v>
      </c>
      <c r="M119" s="7"/>
    </row>
    <row r="120" spans="1:13" ht="74.25" customHeight="1" x14ac:dyDescent="0.25">
      <c r="A120" s="26" t="s">
        <v>201</v>
      </c>
      <c r="B120" s="27" t="s">
        <v>19</v>
      </c>
      <c r="C120" s="28" t="s">
        <v>202</v>
      </c>
      <c r="D120" s="29"/>
      <c r="E120" s="29">
        <v>2418200</v>
      </c>
      <c r="F120" s="29"/>
      <c r="G120" s="29"/>
      <c r="H120" s="29">
        <v>1398613.27</v>
      </c>
      <c r="I120" s="29"/>
      <c r="J120" s="22" t="e">
        <f t="shared" si="30"/>
        <v>#DIV/0!</v>
      </c>
      <c r="K120" s="22">
        <f t="shared" si="30"/>
        <v>57.836956000330829</v>
      </c>
      <c r="L120" s="22" t="e">
        <f t="shared" si="30"/>
        <v>#DIV/0!</v>
      </c>
      <c r="M120" s="7"/>
    </row>
    <row r="121" spans="1:13" ht="63.75" customHeight="1" x14ac:dyDescent="0.25">
      <c r="A121" s="26" t="s">
        <v>203</v>
      </c>
      <c r="B121" s="27" t="s">
        <v>19</v>
      </c>
      <c r="C121" s="28" t="s">
        <v>204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63.75" customHeight="1" x14ac:dyDescent="0.25">
      <c r="A122" s="26" t="s">
        <v>205</v>
      </c>
      <c r="B122" s="27" t="s">
        <v>19</v>
      </c>
      <c r="C122" s="28" t="s">
        <v>206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51" customHeight="1" x14ac:dyDescent="0.25">
      <c r="A123" s="26" t="s">
        <v>207</v>
      </c>
      <c r="B123" s="27" t="s">
        <v>19</v>
      </c>
      <c r="C123" s="28" t="s">
        <v>208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51" customHeight="1" x14ac:dyDescent="0.25">
      <c r="A124" s="26" t="s">
        <v>411</v>
      </c>
      <c r="B124" s="27" t="s">
        <v>19</v>
      </c>
      <c r="C124" s="28" t="s">
        <v>412</v>
      </c>
      <c r="D124" s="29"/>
      <c r="E124" s="29"/>
      <c r="F124" s="29"/>
      <c r="G124" s="29"/>
      <c r="H124" s="29"/>
      <c r="I124" s="29"/>
      <c r="J124" s="22" t="e">
        <f t="shared" ref="J124:L126" si="31">G124/D124*100</f>
        <v>#DIV/0!</v>
      </c>
      <c r="K124" s="29"/>
      <c r="L124" s="29"/>
      <c r="M124" s="7"/>
    </row>
    <row r="125" spans="1:13" ht="80.25" customHeight="1" x14ac:dyDescent="0.25">
      <c r="A125" s="26" t="s">
        <v>209</v>
      </c>
      <c r="B125" s="27" t="s">
        <v>19</v>
      </c>
      <c r="C125" s="28" t="s">
        <v>210</v>
      </c>
      <c r="D125" s="29">
        <v>-463171.21</v>
      </c>
      <c r="E125" s="29">
        <v>-463171.21</v>
      </c>
      <c r="F125" s="29"/>
      <c r="G125" s="29">
        <v>-1305753.4099999999</v>
      </c>
      <c r="H125" s="29">
        <v>-1305753.4099999999</v>
      </c>
      <c r="I125" s="29"/>
      <c r="J125" s="22">
        <f t="shared" si="31"/>
        <v>281.91592694200483</v>
      </c>
      <c r="K125" s="22">
        <f t="shared" si="31"/>
        <v>281.91592694200483</v>
      </c>
      <c r="L125" s="22" t="e">
        <f t="shared" si="31"/>
        <v>#DIV/0!</v>
      </c>
      <c r="M125" s="7"/>
    </row>
    <row r="126" spans="1:13" ht="62.25" customHeight="1" x14ac:dyDescent="0.25">
      <c r="A126" s="26" t="s">
        <v>211</v>
      </c>
      <c r="B126" s="27" t="s">
        <v>19</v>
      </c>
      <c r="C126" s="28" t="s">
        <v>212</v>
      </c>
      <c r="D126" s="29">
        <v>-463171.21</v>
      </c>
      <c r="E126" s="29">
        <v>-463171.21</v>
      </c>
      <c r="F126" s="29"/>
      <c r="G126" s="29">
        <v>-1305753.4099999999</v>
      </c>
      <c r="H126" s="29">
        <v>-1305753.4099999999</v>
      </c>
      <c r="I126" s="29"/>
      <c r="J126" s="22">
        <f t="shared" si="31"/>
        <v>281.91592694200483</v>
      </c>
      <c r="K126" s="22">
        <f t="shared" si="31"/>
        <v>281.91592694200483</v>
      </c>
      <c r="L126" s="22" t="e">
        <f t="shared" si="31"/>
        <v>#DIV/0!</v>
      </c>
      <c r="M126" s="7"/>
    </row>
    <row r="127" spans="1:13" ht="51" customHeight="1" x14ac:dyDescent="0.25">
      <c r="A127" s="26" t="s">
        <v>213</v>
      </c>
      <c r="B127" s="27" t="s">
        <v>19</v>
      </c>
      <c r="C127" s="28" t="s">
        <v>214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7"/>
    </row>
    <row r="128" spans="1:13" hidden="1" x14ac:dyDescent="0.25">
      <c r="A128" s="8"/>
      <c r="B128" s="11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 t="s">
        <v>215</v>
      </c>
    </row>
    <row r="129" spans="1:13" hidden="1" x14ac:dyDescent="0.25">
      <c r="A129" s="8"/>
      <c r="B129" s="8"/>
      <c r="C129" s="8"/>
      <c r="D129" s="13"/>
      <c r="E129" s="13"/>
      <c r="F129" s="13"/>
      <c r="G129" s="13"/>
      <c r="H129" s="13"/>
      <c r="I129" s="13"/>
      <c r="J129" s="13"/>
      <c r="K129" s="13"/>
      <c r="L129" s="13"/>
      <c r="M129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5" workbookViewId="0">
      <selection activeCell="E56" sqref="E56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423775700.98000002</v>
      </c>
      <c r="E7" s="62">
        <f t="shared" si="0"/>
        <v>375283240.16000003</v>
      </c>
      <c r="F7" s="62">
        <f t="shared" si="0"/>
        <v>63426340.82</v>
      </c>
      <c r="G7" s="62">
        <f t="shared" si="0"/>
        <v>165844885.33000001</v>
      </c>
      <c r="H7" s="62">
        <f t="shared" si="0"/>
        <v>152495094.17000002</v>
      </c>
      <c r="I7" s="62">
        <f t="shared" si="0"/>
        <v>19894804.43</v>
      </c>
      <c r="J7" s="62">
        <f>G7/D7*100</f>
        <v>39.135062474435507</v>
      </c>
      <c r="K7" s="62">
        <f>H7/E7*100</f>
        <v>40.63466679326914</v>
      </c>
      <c r="L7" s="62">
        <f>I7/F7*100</f>
        <v>31.366785743576497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108340253.91</v>
      </c>
      <c r="E9" s="62">
        <f t="shared" si="1"/>
        <v>78517033.049999997</v>
      </c>
      <c r="F9" s="62">
        <f t="shared" si="1"/>
        <v>29823220.859999999</v>
      </c>
      <c r="G9" s="62">
        <f t="shared" si="1"/>
        <v>47724107.530000001</v>
      </c>
      <c r="H9" s="62">
        <f t="shared" si="1"/>
        <v>35650402.560000002</v>
      </c>
      <c r="I9" s="62">
        <f t="shared" si="1"/>
        <v>12073704.969999999</v>
      </c>
      <c r="J9" s="62">
        <f t="shared" ref="J9:L12" si="2">G9/D9*100</f>
        <v>44.050208309134284</v>
      </c>
      <c r="K9" s="62">
        <f t="shared" si="2"/>
        <v>45.404673578658617</v>
      </c>
      <c r="L9" s="62">
        <f t="shared" si="2"/>
        <v>40.484242217424935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7321955.2999999998</v>
      </c>
      <c r="E10" s="72">
        <v>2689000</v>
      </c>
      <c r="F10" s="72">
        <v>4632955.3</v>
      </c>
      <c r="G10" s="72">
        <v>3380487.9</v>
      </c>
      <c r="H10" s="72">
        <v>1205366.27</v>
      </c>
      <c r="I10" s="72">
        <v>2175121.63</v>
      </c>
      <c r="J10" s="29">
        <f t="shared" si="2"/>
        <v>46.169196088919037</v>
      </c>
      <c r="K10" s="29">
        <f t="shared" si="2"/>
        <v>44.825818891781331</v>
      </c>
      <c r="L10" s="29">
        <f t="shared" si="2"/>
        <v>46.948901708591926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1169600</v>
      </c>
      <c r="E11" s="72">
        <v>1089600</v>
      </c>
      <c r="F11" s="72">
        <v>80000</v>
      </c>
      <c r="G11" s="72">
        <v>109040</v>
      </c>
      <c r="H11" s="72">
        <v>109040</v>
      </c>
      <c r="I11" s="72"/>
      <c r="J11" s="29">
        <f t="shared" si="2"/>
        <v>9.3228454172366622</v>
      </c>
      <c r="K11" s="29">
        <f t="shared" si="2"/>
        <v>10.007342143906021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47115335.560000002</v>
      </c>
      <c r="E12" s="72">
        <v>22142870</v>
      </c>
      <c r="F12" s="72">
        <v>24972465.559999999</v>
      </c>
      <c r="G12" s="72">
        <v>20909502.120000001</v>
      </c>
      <c r="H12" s="72">
        <v>11010918.779999999</v>
      </c>
      <c r="I12" s="72">
        <v>9898583.3399999999</v>
      </c>
      <c r="J12" s="29">
        <f t="shared" si="2"/>
        <v>44.379397645109329</v>
      </c>
      <c r="K12" s="29">
        <f t="shared" si="2"/>
        <v>49.726701100625164</v>
      </c>
      <c r="L12" s="29">
        <f t="shared" si="2"/>
        <v>39.637989754024112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13503938.050000001</v>
      </c>
      <c r="E14" s="72">
        <v>13503938.050000001</v>
      </c>
      <c r="F14" s="72">
        <v>0</v>
      </c>
      <c r="G14" s="72">
        <v>5977659.7199999997</v>
      </c>
      <c r="H14" s="72">
        <v>5977659.7199999997</v>
      </c>
      <c r="I14" s="72">
        <v>0</v>
      </c>
      <c r="J14" s="29">
        <f>G14/D14*100</f>
        <v>44.266048154745491</v>
      </c>
      <c r="K14" s="29">
        <f>H14/E14*100</f>
        <v>44.266048154745491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185000</v>
      </c>
      <c r="E16" s="72">
        <v>50000</v>
      </c>
      <c r="F16" s="72">
        <v>135000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39041225</v>
      </c>
      <c r="E17" s="72">
        <v>39038425</v>
      </c>
      <c r="F17" s="72">
        <v>2800</v>
      </c>
      <c r="G17" s="72">
        <v>17347417.789999999</v>
      </c>
      <c r="H17" s="72">
        <v>17347417.789999999</v>
      </c>
      <c r="I17" s="72"/>
      <c r="J17" s="29">
        <f t="shared" ref="J17:J59" si="3">G17/D17*100</f>
        <v>44.433589852777416</v>
      </c>
      <c r="K17" s="29">
        <f t="shared" ref="K17:K59" si="4">H17/E17*100</f>
        <v>44.436776816687654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694500</v>
      </c>
      <c r="E18" s="62">
        <v>0</v>
      </c>
      <c r="F18" s="62">
        <f>F19</f>
        <v>694500</v>
      </c>
      <c r="G18" s="62">
        <f>G19</f>
        <v>239788.86</v>
      </c>
      <c r="H18" s="62">
        <v>0</v>
      </c>
      <c r="I18" s="62">
        <f>I19</f>
        <v>239788.86</v>
      </c>
      <c r="J18" s="62">
        <f t="shared" si="3"/>
        <v>34.526833693304532</v>
      </c>
      <c r="K18" s="62" t="e">
        <f t="shared" si="4"/>
        <v>#DIV/0!</v>
      </c>
      <c r="L18" s="62">
        <f t="shared" si="5"/>
        <v>34.526833693304532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694500</v>
      </c>
      <c r="E19" s="72">
        <v>0</v>
      </c>
      <c r="F19" s="72">
        <v>694500</v>
      </c>
      <c r="G19" s="72">
        <v>239788.86</v>
      </c>
      <c r="H19" s="72">
        <v>0</v>
      </c>
      <c r="I19" s="72">
        <v>239788.86</v>
      </c>
      <c r="J19" s="29">
        <f t="shared" si="3"/>
        <v>34.526833693304532</v>
      </c>
      <c r="K19" s="29" t="e">
        <f t="shared" si="4"/>
        <v>#DIV/0!</v>
      </c>
      <c r="L19" s="29">
        <f t="shared" si="5"/>
        <v>34.526833693304532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1349900</v>
      </c>
      <c r="E20" s="62">
        <f t="shared" si="6"/>
        <v>334900</v>
      </c>
      <c r="F20" s="62">
        <f t="shared" si="6"/>
        <v>1015000</v>
      </c>
      <c r="G20" s="62">
        <f t="shared" si="6"/>
        <v>169807.52</v>
      </c>
      <c r="H20" s="62">
        <f t="shared" si="6"/>
        <v>10550</v>
      </c>
      <c r="I20" s="62">
        <f t="shared" si="6"/>
        <v>159257.51999999999</v>
      </c>
      <c r="J20" s="62">
        <f t="shared" si="3"/>
        <v>12.579266612341655</v>
      </c>
      <c r="K20" s="62">
        <f t="shared" si="4"/>
        <v>3.1501940877873995</v>
      </c>
      <c r="L20" s="62">
        <f t="shared" si="5"/>
        <v>15.690396059113299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513000</v>
      </c>
      <c r="E22" s="72">
        <v>188000</v>
      </c>
      <c r="F22" s="72">
        <v>325000</v>
      </c>
      <c r="G22" s="72">
        <v>10485.68</v>
      </c>
      <c r="H22" s="72"/>
      <c r="I22" s="72">
        <v>10485.68</v>
      </c>
      <c r="J22" s="29">
        <f t="shared" si="3"/>
        <v>2.0439922027290449</v>
      </c>
      <c r="K22" s="29">
        <f t="shared" si="4"/>
        <v>0</v>
      </c>
      <c r="L22" s="29">
        <f t="shared" si="5"/>
        <v>3.2263630769230769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690000</v>
      </c>
      <c r="E23" s="72">
        <v>0</v>
      </c>
      <c r="F23" s="72">
        <v>690000</v>
      </c>
      <c r="G23" s="72">
        <v>148771.84</v>
      </c>
      <c r="H23" s="72">
        <v>0</v>
      </c>
      <c r="I23" s="72">
        <v>148771.84</v>
      </c>
      <c r="J23" s="29">
        <f t="shared" si="3"/>
        <v>21.561136231884056</v>
      </c>
      <c r="K23" s="29" t="e">
        <f t="shared" si="4"/>
        <v>#DIV/0!</v>
      </c>
      <c r="L23" s="29">
        <f t="shared" si="5"/>
        <v>21.561136231884056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146900</v>
      </c>
      <c r="E24" s="72">
        <v>146900</v>
      </c>
      <c r="F24" s="72"/>
      <c r="G24" s="72">
        <v>10550</v>
      </c>
      <c r="H24" s="72">
        <v>10550</v>
      </c>
      <c r="I24" s="72"/>
      <c r="J24" s="29">
        <f t="shared" si="3"/>
        <v>7.1817562968005442</v>
      </c>
      <c r="K24" s="29">
        <f t="shared" si="4"/>
        <v>7.1817562968005442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10282599.529999999</v>
      </c>
      <c r="E25" s="62">
        <f t="shared" ref="E25:I25" si="7">E26+E27+E28+E29+E30</f>
        <v>4058900</v>
      </c>
      <c r="F25" s="62">
        <f t="shared" si="7"/>
        <v>6223699.5300000003</v>
      </c>
      <c r="G25" s="62">
        <f t="shared" si="7"/>
        <v>1423054.92</v>
      </c>
      <c r="H25" s="62">
        <f t="shared" si="7"/>
        <v>117799.78</v>
      </c>
      <c r="I25" s="62">
        <f t="shared" si="7"/>
        <v>1305255.1400000001</v>
      </c>
      <c r="J25" s="62">
        <f t="shared" si="3"/>
        <v>13.839447076083882</v>
      </c>
      <c r="K25" s="62">
        <f t="shared" si="4"/>
        <v>2.9022587400527233</v>
      </c>
      <c r="L25" s="62">
        <f t="shared" si="5"/>
        <v>20.972335404501766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192800</v>
      </c>
      <c r="E26" s="72">
        <v>100300</v>
      </c>
      <c r="F26" s="72">
        <v>92500</v>
      </c>
      <c r="G26" s="72">
        <v>62160.160000000003</v>
      </c>
      <c r="H26" s="72">
        <v>27319.78</v>
      </c>
      <c r="I26" s="72">
        <v>34840.379999999997</v>
      </c>
      <c r="J26" s="29">
        <f t="shared" si="3"/>
        <v>32.240746887966807</v>
      </c>
      <c r="K26" s="29">
        <f t="shared" si="4"/>
        <v>27.238065802592221</v>
      </c>
      <c r="L26" s="29">
        <f t="shared" si="5"/>
        <v>37.665275675675673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0</v>
      </c>
      <c r="E28" s="72">
        <v>0</v>
      </c>
      <c r="F28" s="72"/>
      <c r="G28" s="72"/>
      <c r="H28" s="72">
        <v>0</v>
      </c>
      <c r="I28" s="72"/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8759799.5299999993</v>
      </c>
      <c r="E29" s="72">
        <v>3478600</v>
      </c>
      <c r="F29" s="72">
        <v>5281199.53</v>
      </c>
      <c r="G29" s="72">
        <v>991414.76</v>
      </c>
      <c r="H29" s="72">
        <v>0</v>
      </c>
      <c r="I29" s="72">
        <v>991414.76</v>
      </c>
      <c r="J29" s="29">
        <f t="shared" si="3"/>
        <v>11.31777909533964</v>
      </c>
      <c r="K29" s="29">
        <f t="shared" si="4"/>
        <v>0</v>
      </c>
      <c r="L29" s="29">
        <f t="shared" si="5"/>
        <v>18.772529883944756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1252500</v>
      </c>
      <c r="E30" s="72">
        <v>402500</v>
      </c>
      <c r="F30" s="72">
        <v>850000</v>
      </c>
      <c r="G30" s="72">
        <v>369480</v>
      </c>
      <c r="H30" s="72">
        <v>90480</v>
      </c>
      <c r="I30" s="72">
        <v>279000</v>
      </c>
      <c r="J30" s="29">
        <f t="shared" si="3"/>
        <v>29.49940119760479</v>
      </c>
      <c r="K30" s="29">
        <f t="shared" si="4"/>
        <v>22.479503105590062</v>
      </c>
      <c r="L30" s="29">
        <f t="shared" si="5"/>
        <v>32.82352941176471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22344511.43</v>
      </c>
      <c r="E31" s="62">
        <f>E32+E33+E34+E35</f>
        <v>1364700</v>
      </c>
      <c r="F31" s="62">
        <f t="shared" ref="F31:I31" si="8">F32+F33+F34</f>
        <v>20979811.43</v>
      </c>
      <c r="G31" s="62">
        <f>G32+G33+G34+G35</f>
        <v>3764827.15</v>
      </c>
      <c r="H31" s="62">
        <f>H32+H33+H34+H35</f>
        <v>145527.14000000001</v>
      </c>
      <c r="I31" s="62">
        <f t="shared" si="8"/>
        <v>3619300.01</v>
      </c>
      <c r="J31" s="62">
        <f t="shared" si="3"/>
        <v>16.84900187589378</v>
      </c>
      <c r="K31" s="62">
        <f t="shared" si="4"/>
        <v>10.66367260203708</v>
      </c>
      <c r="L31" s="62">
        <f t="shared" si="5"/>
        <v>17.251346715274074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3686586.53</v>
      </c>
      <c r="E32" s="72">
        <v>0</v>
      </c>
      <c r="F32" s="72">
        <v>3686586.53</v>
      </c>
      <c r="G32" s="72">
        <v>1301278.4099999999</v>
      </c>
      <c r="H32" s="72">
        <v>0</v>
      </c>
      <c r="I32" s="72">
        <v>1301278.4099999999</v>
      </c>
      <c r="J32" s="29">
        <f t="shared" si="3"/>
        <v>35.297649991684857</v>
      </c>
      <c r="K32" s="29" t="e">
        <f t="shared" si="4"/>
        <v>#DIV/0!</v>
      </c>
      <c r="L32" s="29">
        <f t="shared" si="5"/>
        <v>35.297649991684857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13936233.9</v>
      </c>
      <c r="E33" s="72"/>
      <c r="F33" s="72">
        <v>13936233.9</v>
      </c>
      <c r="G33" s="72">
        <v>1004528.55</v>
      </c>
      <c r="H33" s="72">
        <v>0</v>
      </c>
      <c r="I33" s="72">
        <v>1004528.55</v>
      </c>
      <c r="J33" s="29">
        <f t="shared" si="3"/>
        <v>7.2080345178477527</v>
      </c>
      <c r="K33" s="29" t="e">
        <f t="shared" si="4"/>
        <v>#DIV/0!</v>
      </c>
      <c r="L33" s="29">
        <f t="shared" si="5"/>
        <v>7.2080345178477527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3356991</v>
      </c>
      <c r="E34" s="72">
        <v>0</v>
      </c>
      <c r="F34" s="72">
        <v>3356991</v>
      </c>
      <c r="G34" s="72">
        <v>1313493.05</v>
      </c>
      <c r="H34" s="72">
        <v>0</v>
      </c>
      <c r="I34" s="72">
        <v>1313493.05</v>
      </c>
      <c r="J34" s="29">
        <f t="shared" si="3"/>
        <v>39.127094770286845</v>
      </c>
      <c r="K34" s="29" t="e">
        <f t="shared" si="4"/>
        <v>#DIV/0!</v>
      </c>
      <c r="L34" s="29">
        <f t="shared" si="5"/>
        <v>39.127094770286845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1364700</v>
      </c>
      <c r="E35" s="72">
        <v>1364700</v>
      </c>
      <c r="F35" s="72">
        <v>0</v>
      </c>
      <c r="G35" s="72">
        <v>145527.14000000001</v>
      </c>
      <c r="H35" s="72">
        <v>145527.14000000001</v>
      </c>
      <c r="I35" s="72">
        <v>0</v>
      </c>
      <c r="J35" s="29">
        <f t="shared" si="3"/>
        <v>10.66367260203708</v>
      </c>
      <c r="K35" s="29">
        <f t="shared" si="4"/>
        <v>10.66367260203708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227082316.11000001</v>
      </c>
      <c r="E38" s="62">
        <f>E39+E40+E42+E43+E41</f>
        <v>227082316.11000001</v>
      </c>
      <c r="F38" s="62">
        <v>0</v>
      </c>
      <c r="G38" s="62">
        <f>G39+G40+G42+G43+G41</f>
        <v>90206186.080000013</v>
      </c>
      <c r="H38" s="62">
        <f>H39+H40+H42+H43+H41</f>
        <v>90206186.080000013</v>
      </c>
      <c r="I38" s="62">
        <v>0</v>
      </c>
      <c r="J38" s="62">
        <f t="shared" si="3"/>
        <v>39.724003007043315</v>
      </c>
      <c r="K38" s="62">
        <f t="shared" si="4"/>
        <v>39.724003007043315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69365792.870000005</v>
      </c>
      <c r="E39" s="72">
        <v>69365792.870000005</v>
      </c>
      <c r="F39" s="72">
        <v>0</v>
      </c>
      <c r="G39" s="72">
        <v>21810032.640000001</v>
      </c>
      <c r="H39" s="72">
        <v>21810032.640000001</v>
      </c>
      <c r="I39" s="72">
        <v>0</v>
      </c>
      <c r="J39" s="29">
        <f t="shared" si="3"/>
        <v>31.44205773135856</v>
      </c>
      <c r="K39" s="29">
        <f t="shared" si="4"/>
        <v>31.44205773135856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105930234.40000001</v>
      </c>
      <c r="E40" s="72">
        <v>105930234.40000001</v>
      </c>
      <c r="F40" s="72">
        <v>0</v>
      </c>
      <c r="G40" s="72">
        <v>47723450.670000002</v>
      </c>
      <c r="H40" s="72">
        <v>47723450.670000002</v>
      </c>
      <c r="I40" s="72">
        <v>0</v>
      </c>
      <c r="J40" s="29">
        <f t="shared" si="3"/>
        <v>45.051774821712279</v>
      </c>
      <c r="K40" s="29">
        <f t="shared" si="4"/>
        <v>45.051774821712279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37670627.439999998</v>
      </c>
      <c r="E41" s="72">
        <v>37670627.439999998</v>
      </c>
      <c r="F41" s="72">
        <v>0</v>
      </c>
      <c r="G41" s="72">
        <v>13535616.869999999</v>
      </c>
      <c r="H41" s="72">
        <v>13535616.869999999</v>
      </c>
      <c r="I41" s="72">
        <v>0</v>
      </c>
      <c r="J41" s="29">
        <f t="shared" ref="J41" si="9">G41/D41*100</f>
        <v>35.931487712963886</v>
      </c>
      <c r="K41" s="29">
        <f t="shared" ref="K41" si="10">H41/E41*100</f>
        <v>35.931487712963886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1801357</v>
      </c>
      <c r="E42" s="72">
        <v>1801357</v>
      </c>
      <c r="F42" s="72">
        <v>0</v>
      </c>
      <c r="G42" s="72">
        <v>65694.899999999994</v>
      </c>
      <c r="H42" s="72">
        <v>65694.899999999994</v>
      </c>
      <c r="I42" s="29">
        <v>0</v>
      </c>
      <c r="J42" s="29">
        <f t="shared" si="3"/>
        <v>3.6469672585722877</v>
      </c>
      <c r="K42" s="29">
        <f t="shared" si="4"/>
        <v>3.6469672585722877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12314304.4</v>
      </c>
      <c r="E43" s="72">
        <v>12314304.4</v>
      </c>
      <c r="F43" s="72">
        <v>0</v>
      </c>
      <c r="G43" s="72">
        <v>7071391</v>
      </c>
      <c r="H43" s="72">
        <v>7071391</v>
      </c>
      <c r="I43" s="29">
        <v>0</v>
      </c>
      <c r="J43" s="29">
        <f t="shared" si="3"/>
        <v>57.424201727545409</v>
      </c>
      <c r="K43" s="29">
        <f t="shared" si="4"/>
        <v>57.424201727545409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31920055</v>
      </c>
      <c r="E44" s="62">
        <f t="shared" si="11"/>
        <v>31103055</v>
      </c>
      <c r="F44" s="62">
        <f t="shared" si="11"/>
        <v>817000</v>
      </c>
      <c r="G44" s="62">
        <f t="shared" si="11"/>
        <v>13679756.300000001</v>
      </c>
      <c r="H44" s="62">
        <f t="shared" si="11"/>
        <v>13296558.640000001</v>
      </c>
      <c r="I44" s="62">
        <f t="shared" si="11"/>
        <v>383197.66</v>
      </c>
      <c r="J44" s="62">
        <f t="shared" si="3"/>
        <v>42.856305542080051</v>
      </c>
      <c r="K44" s="62">
        <f t="shared" si="4"/>
        <v>42.750008447723225</v>
      </c>
      <c r="L44" s="62">
        <f t="shared" si="5"/>
        <v>46.903018359853114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28414655</v>
      </c>
      <c r="E45" s="72">
        <v>27597655</v>
      </c>
      <c r="F45" s="72">
        <v>817000</v>
      </c>
      <c r="G45" s="72">
        <v>11894212.4</v>
      </c>
      <c r="H45" s="72">
        <v>11511014.74</v>
      </c>
      <c r="I45" s="72">
        <v>383197.66</v>
      </c>
      <c r="J45" s="29">
        <f t="shared" si="3"/>
        <v>41.859429227629199</v>
      </c>
      <c r="K45" s="29">
        <f t="shared" si="4"/>
        <v>41.710118993805814</v>
      </c>
      <c r="L45" s="29">
        <f t="shared" si="5"/>
        <v>46.903018359853114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3505400</v>
      </c>
      <c r="E46" s="72">
        <v>3505400</v>
      </c>
      <c r="F46" s="72">
        <v>0</v>
      </c>
      <c r="G46" s="72">
        <v>1785543.9</v>
      </c>
      <c r="H46" s="72">
        <v>1785543.9</v>
      </c>
      <c r="I46" s="72">
        <v>0</v>
      </c>
      <c r="J46" s="29">
        <f t="shared" si="3"/>
        <v>50.936951560449593</v>
      </c>
      <c r="K46" s="29">
        <f t="shared" si="4"/>
        <v>50.936951560449593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20000</v>
      </c>
      <c r="H47" s="73">
        <f t="shared" si="12"/>
        <v>20000</v>
      </c>
      <c r="I47" s="73">
        <f t="shared" si="12"/>
        <v>0</v>
      </c>
      <c r="J47" s="62">
        <f t="shared" si="3"/>
        <v>33.333333333333329</v>
      </c>
      <c r="K47" s="62">
        <f t="shared" si="4"/>
        <v>33.333333333333329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60000</v>
      </c>
      <c r="E48" s="72">
        <v>60000</v>
      </c>
      <c r="F48" s="72">
        <v>0</v>
      </c>
      <c r="G48" s="72">
        <v>20000</v>
      </c>
      <c r="H48" s="72">
        <v>20000</v>
      </c>
      <c r="I48" s="72">
        <v>0</v>
      </c>
      <c r="J48" s="29">
        <f t="shared" si="3"/>
        <v>33.333333333333329</v>
      </c>
      <c r="K48" s="29">
        <f t="shared" si="4"/>
        <v>33.333333333333329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18741200</v>
      </c>
      <c r="E49" s="62">
        <f t="shared" si="13"/>
        <v>17890200</v>
      </c>
      <c r="F49" s="62">
        <f t="shared" si="13"/>
        <v>851000</v>
      </c>
      <c r="G49" s="62">
        <f t="shared" si="13"/>
        <v>7686203.9099999992</v>
      </c>
      <c r="H49" s="62">
        <f t="shared" si="13"/>
        <v>7315007.9099999992</v>
      </c>
      <c r="I49" s="62">
        <f t="shared" si="13"/>
        <v>371196</v>
      </c>
      <c r="J49" s="62">
        <f t="shared" si="3"/>
        <v>41.012335976351565</v>
      </c>
      <c r="K49" s="62">
        <f t="shared" si="4"/>
        <v>40.888351779186365</v>
      </c>
      <c r="L49" s="62">
        <f t="shared" si="5"/>
        <v>43.618801410105753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2295000</v>
      </c>
      <c r="E50" s="72">
        <v>1444000</v>
      </c>
      <c r="F50" s="72">
        <v>851000</v>
      </c>
      <c r="G50" s="72">
        <v>1279105.8</v>
      </c>
      <c r="H50" s="72">
        <v>907909.8</v>
      </c>
      <c r="I50" s="72">
        <v>371196</v>
      </c>
      <c r="J50" s="29">
        <f t="shared" si="3"/>
        <v>55.734457516339873</v>
      </c>
      <c r="K50" s="29">
        <f t="shared" si="4"/>
        <v>62.874639889196679</v>
      </c>
      <c r="L50" s="29">
        <f t="shared" si="5"/>
        <v>43.618801410105753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5697194.1799999997</v>
      </c>
      <c r="H51" s="72">
        <v>5697194.1799999997</v>
      </c>
      <c r="I51" s="72">
        <v>0</v>
      </c>
      <c r="J51" s="29">
        <f t="shared" si="3"/>
        <v>38.910742468429213</v>
      </c>
      <c r="K51" s="29">
        <f t="shared" si="4"/>
        <v>38.910742468429213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1804500</v>
      </c>
      <c r="E52" s="72">
        <v>1804500</v>
      </c>
      <c r="F52" s="72">
        <v>0</v>
      </c>
      <c r="G52" s="72">
        <v>709903.93</v>
      </c>
      <c r="H52" s="72">
        <v>709903.93</v>
      </c>
      <c r="I52" s="72">
        <v>0</v>
      </c>
      <c r="J52" s="29">
        <f t="shared" si="3"/>
        <v>39.340755333887508</v>
      </c>
      <c r="K52" s="29">
        <f t="shared" si="4"/>
        <v>39.340755333887508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2960365</v>
      </c>
      <c r="E53" s="62">
        <f t="shared" si="14"/>
        <v>2356456</v>
      </c>
      <c r="F53" s="62">
        <f t="shared" si="14"/>
        <v>603909</v>
      </c>
      <c r="G53" s="62">
        <f t="shared" si="14"/>
        <v>931153.06</v>
      </c>
      <c r="H53" s="62">
        <f t="shared" si="14"/>
        <v>586662.06000000006</v>
      </c>
      <c r="I53" s="62">
        <f t="shared" si="14"/>
        <v>344491</v>
      </c>
      <c r="J53" s="62">
        <f t="shared" si="3"/>
        <v>31.453995031018135</v>
      </c>
      <c r="K53" s="62">
        <f t="shared" si="4"/>
        <v>24.895947982903142</v>
      </c>
      <c r="L53" s="62">
        <f t="shared" si="5"/>
        <v>57.043528081217531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2650365</v>
      </c>
      <c r="E54" s="72">
        <v>2356456</v>
      </c>
      <c r="F54" s="72">
        <v>293909</v>
      </c>
      <c r="G54" s="72">
        <v>728995.06</v>
      </c>
      <c r="H54" s="72">
        <v>586662.06000000006</v>
      </c>
      <c r="I54" s="72">
        <v>142333</v>
      </c>
      <c r="J54" s="29">
        <f t="shared" si="3"/>
        <v>27.505459059412573</v>
      </c>
      <c r="K54" s="29">
        <f t="shared" si="4"/>
        <v>24.895947982903142</v>
      </c>
      <c r="L54" s="29">
        <f t="shared" si="5"/>
        <v>48.427574521365457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310000</v>
      </c>
      <c r="E55" s="72">
        <v>0</v>
      </c>
      <c r="F55" s="72">
        <v>310000</v>
      </c>
      <c r="G55" s="72">
        <v>202158</v>
      </c>
      <c r="H55" s="72">
        <v>0</v>
      </c>
      <c r="I55" s="72">
        <v>202158</v>
      </c>
      <c r="J55" s="29">
        <f t="shared" si="3"/>
        <v>65.212258064516121</v>
      </c>
      <c r="K55" s="29" t="e">
        <f t="shared" si="4"/>
        <v>#DIV/0!</v>
      </c>
      <c r="L55" s="29">
        <f t="shared" si="5"/>
        <v>65.212258064516121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12515680</v>
      </c>
      <c r="F58" s="62">
        <f t="shared" si="16"/>
        <v>2418200</v>
      </c>
      <c r="G58" s="62">
        <f t="shared" si="16"/>
        <v>0</v>
      </c>
      <c r="H58" s="62">
        <f t="shared" si="16"/>
        <v>5146400</v>
      </c>
      <c r="I58" s="62">
        <f t="shared" si="16"/>
        <v>1398613.27</v>
      </c>
      <c r="J58" s="62" t="e">
        <f t="shared" si="3"/>
        <v>#DIV/0!</v>
      </c>
      <c r="K58" s="62">
        <f t="shared" si="4"/>
        <v>41.119619549237434</v>
      </c>
      <c r="L58" s="62">
        <f t="shared" si="5"/>
        <v>57.836956000330829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12515680</v>
      </c>
      <c r="F59" s="72">
        <v>2418200</v>
      </c>
      <c r="G59" s="72"/>
      <c r="H59" s="72">
        <v>5146400</v>
      </c>
      <c r="I59" s="72">
        <v>1398613.27</v>
      </c>
      <c r="J59" s="29" t="e">
        <f t="shared" si="3"/>
        <v>#DIV/0!</v>
      </c>
      <c r="K59" s="29">
        <f t="shared" si="4"/>
        <v>41.119619549237434</v>
      </c>
      <c r="L59" s="29">
        <f t="shared" si="5"/>
        <v>57.836956000330829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-7964248.1899999976</v>
      </c>
      <c r="E61" s="45">
        <f>Доходы!E9-Расходы!E7</f>
        <v>-7302737.3700000048</v>
      </c>
      <c r="F61" s="45">
        <f>Доходы!F9-Расходы!F7</f>
        <v>-661510.8200000003</v>
      </c>
      <c r="G61" s="45">
        <f>Доходы!G9-Расходы!G7</f>
        <v>964213.47999998927</v>
      </c>
      <c r="H61" s="45">
        <f>Доходы!H9-Расходы!H7</f>
        <v>-1812568.0900000036</v>
      </c>
      <c r="I61" s="45">
        <f>Доходы!I9-Расходы!I7</f>
        <v>2776781.5700000003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5" sqref="J25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8004248.1900000004</v>
      </c>
      <c r="E7" s="22">
        <f>E9+E20</f>
        <v>7302644.3700000001</v>
      </c>
      <c r="F7" s="29">
        <v>701510.82</v>
      </c>
      <c r="G7" s="22">
        <f>G9+G20</f>
        <v>-964213.48</v>
      </c>
      <c r="H7" s="22">
        <f>H9+H20</f>
        <v>1812568.09</v>
      </c>
      <c r="I7" s="22">
        <f>I9+I20</f>
        <v>-2776781.57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v>1810000</v>
      </c>
      <c r="E9" s="29">
        <v>1810000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1810000</v>
      </c>
      <c r="E11" s="29">
        <v>1810000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1810000</v>
      </c>
      <c r="E12" s="29">
        <v>1810000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1810000</v>
      </c>
      <c r="E13" s="29">
        <v>1810000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6194248.1900000004</v>
      </c>
      <c r="E20" s="29">
        <v>5492644.3700000001</v>
      </c>
      <c r="F20" s="29">
        <v>701510.82</v>
      </c>
      <c r="G20" s="29">
        <v>-964213.48</v>
      </c>
      <c r="H20" s="29">
        <v>1812568.09</v>
      </c>
      <c r="I20" s="29">
        <v>-2776781.57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6194248.1900000004</v>
      </c>
      <c r="E21" s="29">
        <v>5492644.3700000001</v>
      </c>
      <c r="F21" s="29">
        <v>701510.82</v>
      </c>
      <c r="G21" s="29">
        <v>-964213.48</v>
      </c>
      <c r="H21" s="29">
        <v>1812568.09</v>
      </c>
      <c r="I21" s="29">
        <v>-2776781.57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-432555332.79000002</v>
      </c>
      <c r="E22" s="29">
        <v>-369790502.79000002</v>
      </c>
      <c r="F22" s="29">
        <v>-62764830</v>
      </c>
      <c r="G22" s="22">
        <f>G23</f>
        <v>-195766154.53</v>
      </c>
      <c r="H22" s="22">
        <v>-165072963.19</v>
      </c>
      <c r="I22" s="22">
        <v>-30693191.34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-432555332.79000002</v>
      </c>
      <c r="E23" s="29">
        <v>-369790502.79000002</v>
      </c>
      <c r="F23" s="29">
        <v>-62764830</v>
      </c>
      <c r="G23" s="22">
        <f>G24</f>
        <v>-195766154.53</v>
      </c>
      <c r="H23" s="22">
        <v>-165072963.19</v>
      </c>
      <c r="I23" s="22">
        <v>-30693191.34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-432555332.79000002</v>
      </c>
      <c r="E24" s="29">
        <v>-369790502.79000002</v>
      </c>
      <c r="F24" s="29">
        <v>-62764830</v>
      </c>
      <c r="G24" s="22">
        <f>G25+G26</f>
        <v>-195766154.53</v>
      </c>
      <c r="H24" s="22">
        <v>-165072963.19</v>
      </c>
      <c r="I24" s="22">
        <v>-30693191.34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-369790502.79000002</v>
      </c>
      <c r="E25" s="29">
        <v>-369790502.79000002</v>
      </c>
      <c r="F25" s="29"/>
      <c r="G25" s="22">
        <v>-165072963.19</v>
      </c>
      <c r="H25" s="22">
        <v>-165072963.19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-62764830</v>
      </c>
      <c r="E26" s="29" t="s">
        <v>21</v>
      </c>
      <c r="F26" s="29">
        <v>-62764830</v>
      </c>
      <c r="G26" s="22">
        <v>-30693191.34</v>
      </c>
      <c r="H26" s="22" t="s">
        <v>21</v>
      </c>
      <c r="I26" s="22">
        <v>-30693191.34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438749580.98000002</v>
      </c>
      <c r="E27" s="29">
        <v>375283240.16000003</v>
      </c>
      <c r="F27" s="29">
        <v>63466340.82</v>
      </c>
      <c r="G27" s="22">
        <f>G28</f>
        <v>194801941.05000001</v>
      </c>
      <c r="H27" s="22">
        <v>166885531.28</v>
      </c>
      <c r="I27" s="22">
        <v>27916409.77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438749580.98000002</v>
      </c>
      <c r="E28" s="29">
        <v>375283240.16000003</v>
      </c>
      <c r="F28" s="29">
        <v>63466340.82</v>
      </c>
      <c r="G28" s="22">
        <f>G29</f>
        <v>194801941.05000001</v>
      </c>
      <c r="H28" s="22">
        <v>166885531.28</v>
      </c>
      <c r="I28" s="22">
        <v>27916409.77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438749580.98000002</v>
      </c>
      <c r="E29" s="29">
        <v>375283240.16000003</v>
      </c>
      <c r="F29" s="29">
        <v>63466340.82</v>
      </c>
      <c r="G29" s="22">
        <f>G30+G31</f>
        <v>194801941.05000001</v>
      </c>
      <c r="H29" s="22">
        <v>166885531.28</v>
      </c>
      <c r="I29" s="22">
        <v>27916409.77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375283240.16000003</v>
      </c>
      <c r="E30" s="29">
        <v>375283240.16000003</v>
      </c>
      <c r="F30" s="29" t="s">
        <v>21</v>
      </c>
      <c r="G30" s="22">
        <v>166885531.28</v>
      </c>
      <c r="H30" s="22">
        <v>166885531.28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63466340.82</v>
      </c>
      <c r="E31" s="29" t="s">
        <v>21</v>
      </c>
      <c r="F31" s="29">
        <v>63466340.82</v>
      </c>
      <c r="G31" s="22">
        <v>27916409.77</v>
      </c>
      <c r="H31" s="22" t="s">
        <v>21</v>
      </c>
      <c r="I31" s="22">
        <v>27916409.77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2019-06-24T05:22:24Z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